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345E1C9F-3C22-4ADB-9A7F-2A2AC695E2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" sheetId="6" r:id="rId1"/>
    <sheet name="Munka1  " sheetId="5" r:id="rId2"/>
    <sheet name="Munka2 " sheetId="4" r:id="rId3"/>
    <sheet name="Munka3" sheetId="1" r:id="rId4"/>
  </sheets>
  <definedNames>
    <definedName name="_xlnm.Print_Titles" localSheetId="0">Munka!$3:$5</definedName>
    <definedName name="_xlnm.Print_Titles" localSheetId="1">'Munka1  '!$3:$5</definedName>
    <definedName name="_xlnm.Print_Titles" localSheetId="2">'Munka2 '!$3:$5</definedName>
    <definedName name="_xlnm.Print_Titles" localSheetId="3">Munka3!$3:$5</definedName>
    <definedName name="_xlnm.Print_Area" localSheetId="0">Munka!$A$1:$N$202</definedName>
    <definedName name="_xlnm.Print_Area" localSheetId="1">'Munka1  '!$A$1:$N$200</definedName>
    <definedName name="_xlnm.Print_Area" localSheetId="2">'Munka2 '!$A$1:$I$194</definedName>
    <definedName name="_xlnm.Print_Area" localSheetId="3">Munka3!$A$1:$I$193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3" i="6" l="1"/>
  <c r="N202" i="6"/>
  <c r="L34" i="6"/>
  <c r="N34" i="6" s="1"/>
  <c r="N30" i="6" s="1"/>
  <c r="M34" i="6"/>
  <c r="C30" i="6"/>
  <c r="D30" i="6"/>
  <c r="E30" i="6"/>
  <c r="F30" i="6"/>
  <c r="G30" i="6"/>
  <c r="H30" i="6"/>
  <c r="I30" i="6"/>
  <c r="J30" i="6"/>
  <c r="K30" i="6"/>
  <c r="L30" i="6"/>
  <c r="M30" i="6"/>
  <c r="B30" i="6"/>
  <c r="L154" i="6"/>
  <c r="M154" i="6"/>
  <c r="N154" i="6"/>
  <c r="C152" i="6"/>
  <c r="D152" i="6"/>
  <c r="E152" i="6"/>
  <c r="F152" i="6"/>
  <c r="G152" i="6"/>
  <c r="J152" i="6"/>
  <c r="K152" i="6"/>
  <c r="B152" i="6"/>
  <c r="L200" i="6"/>
  <c r="H200" i="6"/>
  <c r="M200" i="6" s="1"/>
  <c r="L199" i="6"/>
  <c r="H199" i="6"/>
  <c r="M199" i="6" s="1"/>
  <c r="N199" i="6" s="1"/>
  <c r="H198" i="6"/>
  <c r="M198" i="6" s="1"/>
  <c r="G198" i="6"/>
  <c r="L198" i="6" s="1"/>
  <c r="H197" i="6"/>
  <c r="M197" i="6" s="1"/>
  <c r="G197" i="6"/>
  <c r="L197" i="6" s="1"/>
  <c r="D197" i="6"/>
  <c r="H196" i="6"/>
  <c r="M196" i="6" s="1"/>
  <c r="G196" i="6"/>
  <c r="D196" i="6"/>
  <c r="M195" i="6"/>
  <c r="H195" i="6"/>
  <c r="G195" i="6"/>
  <c r="L195" i="6" s="1"/>
  <c r="D195" i="6"/>
  <c r="H194" i="6"/>
  <c r="G194" i="6"/>
  <c r="L194" i="6" s="1"/>
  <c r="D194" i="6"/>
  <c r="M193" i="6"/>
  <c r="N193" i="6" s="1"/>
  <c r="M192" i="6"/>
  <c r="N192" i="6" s="1"/>
  <c r="H191" i="6"/>
  <c r="M191" i="6" s="1"/>
  <c r="G191" i="6"/>
  <c r="L191" i="6" s="1"/>
  <c r="H190" i="6"/>
  <c r="M190" i="6" s="1"/>
  <c r="G190" i="6"/>
  <c r="I190" i="6" s="1"/>
  <c r="D190" i="6"/>
  <c r="H189" i="6"/>
  <c r="G189" i="6"/>
  <c r="L189" i="6" s="1"/>
  <c r="D189" i="6"/>
  <c r="H188" i="6"/>
  <c r="M188" i="6" s="1"/>
  <c r="G188" i="6"/>
  <c r="L188" i="6" s="1"/>
  <c r="D188" i="6"/>
  <c r="H187" i="6"/>
  <c r="M187" i="6" s="1"/>
  <c r="G187" i="6"/>
  <c r="D187" i="6"/>
  <c r="L186" i="6"/>
  <c r="H186" i="6"/>
  <c r="I186" i="6" s="1"/>
  <c r="G186" i="6"/>
  <c r="D186" i="6"/>
  <c r="L185" i="6"/>
  <c r="H185" i="6"/>
  <c r="G185" i="6"/>
  <c r="D185" i="6"/>
  <c r="H184" i="6"/>
  <c r="I184" i="6" s="1"/>
  <c r="G184" i="6"/>
  <c r="L184" i="6" s="1"/>
  <c r="D184" i="6"/>
  <c r="M183" i="6"/>
  <c r="L183" i="6"/>
  <c r="M182" i="6"/>
  <c r="L182" i="6"/>
  <c r="H181" i="6"/>
  <c r="G181" i="6"/>
  <c r="L181" i="6" s="1"/>
  <c r="D181" i="6"/>
  <c r="K180" i="6"/>
  <c r="J180" i="6"/>
  <c r="F180" i="6"/>
  <c r="E180" i="6"/>
  <c r="C180" i="6"/>
  <c r="B180" i="6"/>
  <c r="H178" i="6"/>
  <c r="M178" i="6" s="1"/>
  <c r="G178" i="6"/>
  <c r="L178" i="6" s="1"/>
  <c r="H177" i="6"/>
  <c r="M177" i="6" s="1"/>
  <c r="G177" i="6"/>
  <c r="L177" i="6" s="1"/>
  <c r="D177" i="6"/>
  <c r="H176" i="6"/>
  <c r="M176" i="6" s="1"/>
  <c r="G176" i="6"/>
  <c r="I176" i="6" s="1"/>
  <c r="D176" i="6"/>
  <c r="H175" i="6"/>
  <c r="M175" i="6" s="1"/>
  <c r="G175" i="6"/>
  <c r="L175" i="6" s="1"/>
  <c r="D175" i="6"/>
  <c r="H174" i="6"/>
  <c r="M174" i="6" s="1"/>
  <c r="G174" i="6"/>
  <c r="D174" i="6"/>
  <c r="M173" i="6"/>
  <c r="H173" i="6"/>
  <c r="G173" i="6"/>
  <c r="L173" i="6" s="1"/>
  <c r="D173" i="6"/>
  <c r="M172" i="6"/>
  <c r="H172" i="6"/>
  <c r="G172" i="6"/>
  <c r="D172" i="6"/>
  <c r="K171" i="6"/>
  <c r="K169" i="6" s="1"/>
  <c r="J171" i="6"/>
  <c r="J169" i="6" s="1"/>
  <c r="F171" i="6"/>
  <c r="F169" i="6" s="1"/>
  <c r="E171" i="6"/>
  <c r="E169" i="6" s="1"/>
  <c r="C171" i="6"/>
  <c r="C169" i="6" s="1"/>
  <c r="B171" i="6"/>
  <c r="B169" i="6" s="1"/>
  <c r="H167" i="6"/>
  <c r="M167" i="6" s="1"/>
  <c r="M166" i="6" s="1"/>
  <c r="G167" i="6"/>
  <c r="D167" i="6"/>
  <c r="D166" i="6" s="1"/>
  <c r="K166" i="6"/>
  <c r="J166" i="6"/>
  <c r="G166" i="6"/>
  <c r="F166" i="6"/>
  <c r="E166" i="6"/>
  <c r="C166" i="6"/>
  <c r="B166" i="6"/>
  <c r="H164" i="6"/>
  <c r="M164" i="6" s="1"/>
  <c r="M163" i="6" s="1"/>
  <c r="G164" i="6"/>
  <c r="L164" i="6" s="1"/>
  <c r="N164" i="6" s="1"/>
  <c r="N163" i="6" s="1"/>
  <c r="K163" i="6"/>
  <c r="J163" i="6"/>
  <c r="F163" i="6"/>
  <c r="E163" i="6"/>
  <c r="D163" i="6"/>
  <c r="C163" i="6"/>
  <c r="B163" i="6"/>
  <c r="H161" i="6"/>
  <c r="M161" i="6" s="1"/>
  <c r="M160" i="6" s="1"/>
  <c r="G161" i="6"/>
  <c r="L161" i="6" s="1"/>
  <c r="D161" i="6"/>
  <c r="K160" i="6"/>
  <c r="J160" i="6"/>
  <c r="F160" i="6"/>
  <c r="E160" i="6"/>
  <c r="D160" i="6"/>
  <c r="C160" i="6"/>
  <c r="B160" i="6"/>
  <c r="M158" i="6"/>
  <c r="L158" i="6"/>
  <c r="L156" i="6" s="1"/>
  <c r="M157" i="6"/>
  <c r="N157" i="6" s="1"/>
  <c r="L157" i="6"/>
  <c r="K156" i="6"/>
  <c r="J156" i="6"/>
  <c r="I156" i="6"/>
  <c r="H156" i="6"/>
  <c r="G156" i="6"/>
  <c r="F156" i="6"/>
  <c r="E156" i="6"/>
  <c r="D156" i="6"/>
  <c r="C156" i="6"/>
  <c r="B156" i="6"/>
  <c r="H153" i="6"/>
  <c r="M153" i="6" s="1"/>
  <c r="M152" i="6" s="1"/>
  <c r="G153" i="6"/>
  <c r="H150" i="6"/>
  <c r="H149" i="6" s="1"/>
  <c r="G150" i="6"/>
  <c r="D150" i="6"/>
  <c r="D149" i="6" s="1"/>
  <c r="K149" i="6"/>
  <c r="J149" i="6"/>
  <c r="F149" i="6"/>
  <c r="E149" i="6"/>
  <c r="C149" i="6"/>
  <c r="B149" i="6"/>
  <c r="H147" i="6"/>
  <c r="G147" i="6"/>
  <c r="L147" i="6" s="1"/>
  <c r="H146" i="6"/>
  <c r="M146" i="6" s="1"/>
  <c r="G146" i="6"/>
  <c r="D146" i="6"/>
  <c r="D145" i="6" s="1"/>
  <c r="K145" i="6"/>
  <c r="J145" i="6"/>
  <c r="F145" i="6"/>
  <c r="E145" i="6"/>
  <c r="C145" i="6"/>
  <c r="B145" i="6"/>
  <c r="H143" i="6"/>
  <c r="M143" i="6" s="1"/>
  <c r="G143" i="6"/>
  <c r="L143" i="6" s="1"/>
  <c r="M142" i="6"/>
  <c r="L142" i="6"/>
  <c r="H141" i="6"/>
  <c r="G141" i="6"/>
  <c r="L141" i="6" s="1"/>
  <c r="D141" i="6"/>
  <c r="H140" i="6"/>
  <c r="M140" i="6" s="1"/>
  <c r="G140" i="6"/>
  <c r="I140" i="6" s="1"/>
  <c r="D140" i="6"/>
  <c r="H139" i="6"/>
  <c r="M139" i="6" s="1"/>
  <c r="G139" i="6"/>
  <c r="L139" i="6" s="1"/>
  <c r="D139" i="6"/>
  <c r="H138" i="6"/>
  <c r="M138" i="6" s="1"/>
  <c r="G138" i="6"/>
  <c r="L138" i="6" s="1"/>
  <c r="N138" i="6" s="1"/>
  <c r="D138" i="6"/>
  <c r="H137" i="6"/>
  <c r="G137" i="6"/>
  <c r="L137" i="6" s="1"/>
  <c r="D137" i="6"/>
  <c r="H136" i="6"/>
  <c r="M136" i="6" s="1"/>
  <c r="G136" i="6"/>
  <c r="L136" i="6" s="1"/>
  <c r="D136" i="6"/>
  <c r="L135" i="6"/>
  <c r="H135" i="6"/>
  <c r="M135" i="6" s="1"/>
  <c r="G135" i="6"/>
  <c r="D135" i="6"/>
  <c r="H134" i="6"/>
  <c r="M134" i="6" s="1"/>
  <c r="G134" i="6"/>
  <c r="L134" i="6" s="1"/>
  <c r="D134" i="6"/>
  <c r="H133" i="6"/>
  <c r="G133" i="6"/>
  <c r="L133" i="6" s="1"/>
  <c r="D133" i="6"/>
  <c r="H132" i="6"/>
  <c r="M132" i="6" s="1"/>
  <c r="G132" i="6"/>
  <c r="L132" i="6" s="1"/>
  <c r="N132" i="6" s="1"/>
  <c r="D132" i="6"/>
  <c r="H131" i="6"/>
  <c r="M131" i="6" s="1"/>
  <c r="G131" i="6"/>
  <c r="L131" i="6" s="1"/>
  <c r="D131" i="6"/>
  <c r="H130" i="6"/>
  <c r="M130" i="6" s="1"/>
  <c r="G130" i="6"/>
  <c r="L130" i="6" s="1"/>
  <c r="D130" i="6"/>
  <c r="H129" i="6"/>
  <c r="G129" i="6"/>
  <c r="L129" i="6" s="1"/>
  <c r="D129" i="6"/>
  <c r="H128" i="6"/>
  <c r="M128" i="6" s="1"/>
  <c r="G128" i="6"/>
  <c r="L128" i="6" s="1"/>
  <c r="D128" i="6"/>
  <c r="H127" i="6"/>
  <c r="M127" i="6" s="1"/>
  <c r="G127" i="6"/>
  <c r="L127" i="6" s="1"/>
  <c r="D127" i="6"/>
  <c r="H126" i="6"/>
  <c r="M126" i="6" s="1"/>
  <c r="G126" i="6"/>
  <c r="L126" i="6" s="1"/>
  <c r="D126" i="6"/>
  <c r="H125" i="6"/>
  <c r="G125" i="6"/>
  <c r="L125" i="6" s="1"/>
  <c r="D125" i="6"/>
  <c r="K124" i="6"/>
  <c r="J124" i="6"/>
  <c r="F124" i="6"/>
  <c r="E124" i="6"/>
  <c r="C124" i="6"/>
  <c r="B124" i="6"/>
  <c r="M122" i="6"/>
  <c r="L122" i="6"/>
  <c r="J121" i="6"/>
  <c r="J116" i="6" s="1"/>
  <c r="H121" i="6"/>
  <c r="I121" i="6" s="1"/>
  <c r="G121" i="6"/>
  <c r="M120" i="6"/>
  <c r="L120" i="6"/>
  <c r="M119" i="6"/>
  <c r="H119" i="6"/>
  <c r="G119" i="6"/>
  <c r="L119" i="6" s="1"/>
  <c r="H118" i="6"/>
  <c r="M118" i="6" s="1"/>
  <c r="G118" i="6"/>
  <c r="D118" i="6"/>
  <c r="H117" i="6"/>
  <c r="G117" i="6"/>
  <c r="L117" i="6" s="1"/>
  <c r="D117" i="6"/>
  <c r="D116" i="6" s="1"/>
  <c r="K116" i="6"/>
  <c r="F116" i="6"/>
  <c r="E116" i="6"/>
  <c r="C116" i="6"/>
  <c r="B116" i="6"/>
  <c r="H114" i="6"/>
  <c r="M114" i="6" s="1"/>
  <c r="G114" i="6"/>
  <c r="L114" i="6" s="1"/>
  <c r="D114" i="6"/>
  <c r="M113" i="6"/>
  <c r="L113" i="6"/>
  <c r="M112" i="6"/>
  <c r="L112" i="6"/>
  <c r="M111" i="6"/>
  <c r="L111" i="6"/>
  <c r="N111" i="6" s="1"/>
  <c r="H110" i="6"/>
  <c r="M110" i="6" s="1"/>
  <c r="G110" i="6"/>
  <c r="L110" i="6" s="1"/>
  <c r="D110" i="6"/>
  <c r="H109" i="6"/>
  <c r="M109" i="6" s="1"/>
  <c r="G109" i="6"/>
  <c r="D109" i="6"/>
  <c r="H108" i="6"/>
  <c r="M108" i="6" s="1"/>
  <c r="G108" i="6"/>
  <c r="I108" i="6" s="1"/>
  <c r="D108" i="6"/>
  <c r="H107" i="6"/>
  <c r="M107" i="6" s="1"/>
  <c r="G107" i="6"/>
  <c r="D107" i="6"/>
  <c r="H106" i="6"/>
  <c r="M106" i="6" s="1"/>
  <c r="G106" i="6"/>
  <c r="D106" i="6"/>
  <c r="H105" i="6"/>
  <c r="M105" i="6" s="1"/>
  <c r="G105" i="6"/>
  <c r="D105" i="6"/>
  <c r="H104" i="6"/>
  <c r="M104" i="6" s="1"/>
  <c r="G104" i="6"/>
  <c r="I104" i="6" s="1"/>
  <c r="D104" i="6"/>
  <c r="H103" i="6"/>
  <c r="M103" i="6" s="1"/>
  <c r="G103" i="6"/>
  <c r="D103" i="6"/>
  <c r="H102" i="6"/>
  <c r="G102" i="6"/>
  <c r="D102" i="6"/>
  <c r="K101" i="6"/>
  <c r="J101" i="6"/>
  <c r="F101" i="6"/>
  <c r="E101" i="6"/>
  <c r="C101" i="6"/>
  <c r="B101" i="6"/>
  <c r="H99" i="6"/>
  <c r="M99" i="6" s="1"/>
  <c r="M98" i="6" s="1"/>
  <c r="G99" i="6"/>
  <c r="L99" i="6" s="1"/>
  <c r="D99" i="6"/>
  <c r="D98" i="6" s="1"/>
  <c r="K98" i="6"/>
  <c r="J98" i="6"/>
  <c r="H98" i="6"/>
  <c r="F98" i="6"/>
  <c r="E98" i="6"/>
  <c r="C98" i="6"/>
  <c r="B98" i="6"/>
  <c r="H96" i="6"/>
  <c r="M96" i="6" s="1"/>
  <c r="G96" i="6"/>
  <c r="L96" i="6" s="1"/>
  <c r="H95" i="6"/>
  <c r="M95" i="6" s="1"/>
  <c r="G95" i="6"/>
  <c r="L95" i="6" s="1"/>
  <c r="D95" i="6"/>
  <c r="H94" i="6"/>
  <c r="M94" i="6" s="1"/>
  <c r="G94" i="6"/>
  <c r="D94" i="6"/>
  <c r="H93" i="6"/>
  <c r="M93" i="6" s="1"/>
  <c r="G93" i="6"/>
  <c r="L93" i="6" s="1"/>
  <c r="D93" i="6"/>
  <c r="H92" i="6"/>
  <c r="M92" i="6" s="1"/>
  <c r="G92" i="6"/>
  <c r="D92" i="6"/>
  <c r="H91" i="6"/>
  <c r="M91" i="6" s="1"/>
  <c r="G91" i="6"/>
  <c r="L91" i="6" s="1"/>
  <c r="D91" i="6"/>
  <c r="K90" i="6"/>
  <c r="J90" i="6"/>
  <c r="F90" i="6"/>
  <c r="E90" i="6"/>
  <c r="C90" i="6"/>
  <c r="B90" i="6"/>
  <c r="M87" i="6"/>
  <c r="M86" i="6" s="1"/>
  <c r="L87" i="6"/>
  <c r="K86" i="6"/>
  <c r="J86" i="6"/>
  <c r="I86" i="6"/>
  <c r="H86" i="6"/>
  <c r="G86" i="6"/>
  <c r="F86" i="6"/>
  <c r="E86" i="6"/>
  <c r="D86" i="6"/>
  <c r="C86" i="6"/>
  <c r="B86" i="6"/>
  <c r="M84" i="6"/>
  <c r="J84" i="6"/>
  <c r="L84" i="6" s="1"/>
  <c r="M83" i="6"/>
  <c r="L83" i="6"/>
  <c r="N83" i="6" s="1"/>
  <c r="M82" i="6"/>
  <c r="L82" i="6"/>
  <c r="H81" i="6"/>
  <c r="M81" i="6" s="1"/>
  <c r="G81" i="6"/>
  <c r="L81" i="6" s="1"/>
  <c r="N81" i="6" s="1"/>
  <c r="D81" i="6"/>
  <c r="H80" i="6"/>
  <c r="M80" i="6" s="1"/>
  <c r="G80" i="6"/>
  <c r="L80" i="6" s="1"/>
  <c r="N80" i="6" s="1"/>
  <c r="D80" i="6"/>
  <c r="L79" i="6"/>
  <c r="N79" i="6" s="1"/>
  <c r="H79" i="6"/>
  <c r="M79" i="6" s="1"/>
  <c r="G79" i="6"/>
  <c r="D79" i="6"/>
  <c r="L78" i="6"/>
  <c r="H78" i="6"/>
  <c r="G78" i="6"/>
  <c r="D78" i="6"/>
  <c r="K77" i="6"/>
  <c r="J77" i="6"/>
  <c r="F77" i="6"/>
  <c r="E77" i="6"/>
  <c r="C77" i="6"/>
  <c r="B77" i="6"/>
  <c r="M74" i="6"/>
  <c r="M73" i="6" s="1"/>
  <c r="L74" i="6"/>
  <c r="L73" i="6" s="1"/>
  <c r="K73" i="6"/>
  <c r="J73" i="6"/>
  <c r="I73" i="6"/>
  <c r="H73" i="6"/>
  <c r="G73" i="6"/>
  <c r="F73" i="6"/>
  <c r="E73" i="6"/>
  <c r="D73" i="6"/>
  <c r="C73" i="6"/>
  <c r="B73" i="6"/>
  <c r="H71" i="6"/>
  <c r="M71" i="6" s="1"/>
  <c r="M70" i="6" s="1"/>
  <c r="G71" i="6"/>
  <c r="L71" i="6" s="1"/>
  <c r="L70" i="6" s="1"/>
  <c r="K70" i="6"/>
  <c r="J70" i="6"/>
  <c r="F70" i="6"/>
  <c r="E70" i="6"/>
  <c r="D70" i="6"/>
  <c r="C70" i="6"/>
  <c r="B70" i="6"/>
  <c r="H68" i="6"/>
  <c r="G68" i="6"/>
  <c r="L68" i="6" s="1"/>
  <c r="L67" i="6" s="1"/>
  <c r="D68" i="6"/>
  <c r="D67" i="6" s="1"/>
  <c r="K67" i="6"/>
  <c r="J67" i="6"/>
  <c r="G67" i="6"/>
  <c r="F67" i="6"/>
  <c r="E67" i="6"/>
  <c r="C67" i="6"/>
  <c r="B67" i="6"/>
  <c r="H65" i="6"/>
  <c r="M65" i="6" s="1"/>
  <c r="G65" i="6"/>
  <c r="L65" i="6" s="1"/>
  <c r="D65" i="6"/>
  <c r="H64" i="6"/>
  <c r="M64" i="6" s="1"/>
  <c r="G64" i="6"/>
  <c r="L64" i="6" s="1"/>
  <c r="D64" i="6"/>
  <c r="H63" i="6"/>
  <c r="M63" i="6" s="1"/>
  <c r="G63" i="6"/>
  <c r="D63" i="6"/>
  <c r="H62" i="6"/>
  <c r="M62" i="6" s="1"/>
  <c r="G62" i="6"/>
  <c r="L62" i="6" s="1"/>
  <c r="N62" i="6" s="1"/>
  <c r="D62" i="6"/>
  <c r="H61" i="6"/>
  <c r="M61" i="6" s="1"/>
  <c r="G61" i="6"/>
  <c r="I61" i="6" s="1"/>
  <c r="D61" i="6"/>
  <c r="H60" i="6"/>
  <c r="M60" i="6" s="1"/>
  <c r="G60" i="6"/>
  <c r="L60" i="6" s="1"/>
  <c r="D60" i="6"/>
  <c r="H59" i="6"/>
  <c r="M59" i="6" s="1"/>
  <c r="G59" i="6"/>
  <c r="D59" i="6"/>
  <c r="H58" i="6"/>
  <c r="M58" i="6" s="1"/>
  <c r="G58" i="6"/>
  <c r="L58" i="6" s="1"/>
  <c r="N58" i="6" s="1"/>
  <c r="D58" i="6"/>
  <c r="M56" i="6"/>
  <c r="L56" i="6"/>
  <c r="M55" i="6"/>
  <c r="N55" i="6" s="1"/>
  <c r="L55" i="6"/>
  <c r="H54" i="6"/>
  <c r="M54" i="6" s="1"/>
  <c r="G54" i="6"/>
  <c r="L54" i="6" s="1"/>
  <c r="H53" i="6"/>
  <c r="M53" i="6" s="1"/>
  <c r="G53" i="6"/>
  <c r="D53" i="6"/>
  <c r="H52" i="6"/>
  <c r="M52" i="6" s="1"/>
  <c r="G52" i="6"/>
  <c r="L52" i="6" s="1"/>
  <c r="D52" i="6"/>
  <c r="H51" i="6"/>
  <c r="M51" i="6" s="1"/>
  <c r="G51" i="6"/>
  <c r="D51" i="6"/>
  <c r="H50" i="6"/>
  <c r="M50" i="6" s="1"/>
  <c r="G50" i="6"/>
  <c r="L50" i="6" s="1"/>
  <c r="N50" i="6" s="1"/>
  <c r="D50" i="6"/>
  <c r="H49" i="6"/>
  <c r="M49" i="6" s="1"/>
  <c r="G49" i="6"/>
  <c r="L49" i="6" s="1"/>
  <c r="D49" i="6"/>
  <c r="L48" i="6"/>
  <c r="H48" i="6"/>
  <c r="M48" i="6" s="1"/>
  <c r="G48" i="6"/>
  <c r="D48" i="6"/>
  <c r="L47" i="6"/>
  <c r="H47" i="6"/>
  <c r="M47" i="6" s="1"/>
  <c r="G47" i="6"/>
  <c r="D47" i="6"/>
  <c r="L46" i="6"/>
  <c r="H46" i="6"/>
  <c r="M46" i="6" s="1"/>
  <c r="G46" i="6"/>
  <c r="D46" i="6"/>
  <c r="J45" i="6"/>
  <c r="J36" i="6" s="1"/>
  <c r="H45" i="6"/>
  <c r="M45" i="6" s="1"/>
  <c r="G45" i="6"/>
  <c r="D45" i="6"/>
  <c r="H44" i="6"/>
  <c r="M44" i="6" s="1"/>
  <c r="G44" i="6"/>
  <c r="L44" i="6" s="1"/>
  <c r="D44" i="6"/>
  <c r="H43" i="6"/>
  <c r="M43" i="6" s="1"/>
  <c r="G43" i="6"/>
  <c r="D43" i="6"/>
  <c r="M42" i="6"/>
  <c r="L42" i="6"/>
  <c r="H42" i="6"/>
  <c r="G42" i="6"/>
  <c r="D42" i="6"/>
  <c r="H41" i="6"/>
  <c r="M41" i="6" s="1"/>
  <c r="G41" i="6"/>
  <c r="L41" i="6" s="1"/>
  <c r="D41" i="6"/>
  <c r="L40" i="6"/>
  <c r="I40" i="6"/>
  <c r="H40" i="6"/>
  <c r="M40" i="6" s="1"/>
  <c r="G40" i="6"/>
  <c r="D40" i="6"/>
  <c r="M39" i="6"/>
  <c r="H39" i="6"/>
  <c r="G39" i="6"/>
  <c r="D39" i="6"/>
  <c r="M38" i="6"/>
  <c r="H38" i="6"/>
  <c r="G38" i="6"/>
  <c r="D38" i="6"/>
  <c r="K36" i="6"/>
  <c r="F36" i="6"/>
  <c r="E36" i="6"/>
  <c r="C36" i="6"/>
  <c r="B36" i="6"/>
  <c r="M33" i="6"/>
  <c r="L33" i="6"/>
  <c r="M32" i="6"/>
  <c r="L32" i="6"/>
  <c r="H31" i="6"/>
  <c r="G31" i="6"/>
  <c r="D31" i="6"/>
  <c r="H28" i="6"/>
  <c r="G28" i="6"/>
  <c r="L28" i="6" s="1"/>
  <c r="D28" i="6"/>
  <c r="H27" i="6"/>
  <c r="M27" i="6" s="1"/>
  <c r="G27" i="6"/>
  <c r="D27" i="6"/>
  <c r="H26" i="6"/>
  <c r="M26" i="6" s="1"/>
  <c r="G26" i="6"/>
  <c r="D26" i="6"/>
  <c r="K25" i="6"/>
  <c r="J25" i="6"/>
  <c r="F25" i="6"/>
  <c r="E25" i="6"/>
  <c r="C25" i="6"/>
  <c r="B25" i="6"/>
  <c r="M23" i="6"/>
  <c r="L23" i="6"/>
  <c r="M22" i="6"/>
  <c r="L22" i="6"/>
  <c r="H21" i="6"/>
  <c r="M21" i="6" s="1"/>
  <c r="G21" i="6"/>
  <c r="L21" i="6" s="1"/>
  <c r="D21" i="6"/>
  <c r="D20" i="6" s="1"/>
  <c r="K20" i="6"/>
  <c r="J20" i="6"/>
  <c r="G20" i="6"/>
  <c r="F20" i="6"/>
  <c r="E20" i="6"/>
  <c r="C20" i="6"/>
  <c r="B20" i="6"/>
  <c r="H18" i="6"/>
  <c r="M18" i="6" s="1"/>
  <c r="G18" i="6"/>
  <c r="L18" i="6" s="1"/>
  <c r="D18" i="6"/>
  <c r="H17" i="6"/>
  <c r="M17" i="6" s="1"/>
  <c r="G17" i="6"/>
  <c r="L17" i="6" s="1"/>
  <c r="D17" i="6"/>
  <c r="H16" i="6"/>
  <c r="M16" i="6" s="1"/>
  <c r="G16" i="6"/>
  <c r="L16" i="6" s="1"/>
  <c r="D16" i="6"/>
  <c r="H15" i="6"/>
  <c r="M15" i="6" s="1"/>
  <c r="G15" i="6"/>
  <c r="D15" i="6"/>
  <c r="H14" i="6"/>
  <c r="M14" i="6" s="1"/>
  <c r="G14" i="6"/>
  <c r="L14" i="6" s="1"/>
  <c r="D14" i="6"/>
  <c r="H13" i="6"/>
  <c r="M13" i="6" s="1"/>
  <c r="G13" i="6"/>
  <c r="D13" i="6"/>
  <c r="H12" i="6"/>
  <c r="M12" i="6" s="1"/>
  <c r="B12" i="6"/>
  <c r="D12" i="6" s="1"/>
  <c r="H11" i="6"/>
  <c r="M11" i="6" s="1"/>
  <c r="G11" i="6"/>
  <c r="D11" i="6"/>
  <c r="H10" i="6"/>
  <c r="M10" i="6" s="1"/>
  <c r="G10" i="6"/>
  <c r="L10" i="6" s="1"/>
  <c r="D10" i="6"/>
  <c r="D9" i="6"/>
  <c r="K8" i="6"/>
  <c r="J8" i="6"/>
  <c r="F8" i="6"/>
  <c r="E8" i="6"/>
  <c r="C8" i="6"/>
  <c r="B8" i="6"/>
  <c r="E6" i="6"/>
  <c r="N177" i="6" l="1"/>
  <c r="N47" i="6"/>
  <c r="I21" i="6"/>
  <c r="I20" i="6" s="1"/>
  <c r="I42" i="6"/>
  <c r="G70" i="6"/>
  <c r="H116" i="6"/>
  <c r="N126" i="6"/>
  <c r="N131" i="6"/>
  <c r="G163" i="6"/>
  <c r="D25" i="6"/>
  <c r="I44" i="6"/>
  <c r="N46" i="6"/>
  <c r="N48" i="6"/>
  <c r="D77" i="6"/>
  <c r="G12" i="6"/>
  <c r="L12" i="6" s="1"/>
  <c r="N12" i="6" s="1"/>
  <c r="I18" i="6"/>
  <c r="D90" i="6"/>
  <c r="H101" i="6"/>
  <c r="I105" i="6"/>
  <c r="N112" i="6"/>
  <c r="L121" i="6"/>
  <c r="N130" i="6"/>
  <c r="N143" i="6"/>
  <c r="I153" i="6"/>
  <c r="I152" i="6" s="1"/>
  <c r="I188" i="6"/>
  <c r="N200" i="6"/>
  <c r="H152" i="6"/>
  <c r="N195" i="6"/>
  <c r="C6" i="6"/>
  <c r="C202" i="6" s="1"/>
  <c r="I31" i="6"/>
  <c r="G77" i="6"/>
  <c r="M117" i="6"/>
  <c r="N158" i="6"/>
  <c r="L163" i="6"/>
  <c r="N17" i="6"/>
  <c r="N23" i="6"/>
  <c r="L31" i="6"/>
  <c r="L45" i="6"/>
  <c r="N45" i="6" s="1"/>
  <c r="I46" i="6"/>
  <c r="N49" i="6"/>
  <c r="I54" i="6"/>
  <c r="N64" i="6"/>
  <c r="N87" i="6"/>
  <c r="N86" i="6" s="1"/>
  <c r="N96" i="6"/>
  <c r="D101" i="6"/>
  <c r="I103" i="6"/>
  <c r="I107" i="6"/>
  <c r="N113" i="6"/>
  <c r="N122" i="6"/>
  <c r="I128" i="6"/>
  <c r="I132" i="6"/>
  <c r="I135" i="6"/>
  <c r="N136" i="6"/>
  <c r="L140" i="6"/>
  <c r="N140" i="6" s="1"/>
  <c r="N142" i="6"/>
  <c r="I143" i="6"/>
  <c r="L153" i="6"/>
  <c r="G171" i="6"/>
  <c r="G169" i="6" s="1"/>
  <c r="I172" i="6"/>
  <c r="N173" i="6"/>
  <c r="L190" i="6"/>
  <c r="I195" i="6"/>
  <c r="E202" i="6"/>
  <c r="D8" i="6"/>
  <c r="N52" i="6"/>
  <c r="I59" i="6"/>
  <c r="I63" i="6"/>
  <c r="I106" i="6"/>
  <c r="N110" i="6"/>
  <c r="I118" i="6"/>
  <c r="I146" i="6"/>
  <c r="H160" i="6"/>
  <c r="N178" i="6"/>
  <c r="N191" i="6"/>
  <c r="N10" i="6"/>
  <c r="M8" i="6"/>
  <c r="N14" i="6"/>
  <c r="N18" i="6"/>
  <c r="N21" i="6"/>
  <c r="N20" i="6" s="1"/>
  <c r="L20" i="6"/>
  <c r="N99" i="6"/>
  <c r="N98" i="6" s="1"/>
  <c r="L98" i="6"/>
  <c r="N41" i="6"/>
  <c r="N44" i="6"/>
  <c r="N60" i="6"/>
  <c r="N40" i="6"/>
  <c r="K6" i="6"/>
  <c r="K202" i="6" s="1"/>
  <c r="L77" i="6"/>
  <c r="M90" i="6"/>
  <c r="N134" i="6"/>
  <c r="I14" i="6"/>
  <c r="H20" i="6"/>
  <c r="M31" i="6"/>
  <c r="I41" i="6"/>
  <c r="N56" i="6"/>
  <c r="N74" i="6"/>
  <c r="I81" i="6"/>
  <c r="G98" i="6"/>
  <c r="N120" i="6"/>
  <c r="M186" i="6"/>
  <c r="N186" i="6" s="1"/>
  <c r="N198" i="6"/>
  <c r="H8" i="6"/>
  <c r="I16" i="6"/>
  <c r="N32" i="6"/>
  <c r="H36" i="6"/>
  <c r="I45" i="6"/>
  <c r="N54" i="6"/>
  <c r="I99" i="6"/>
  <c r="I98" i="6" s="1"/>
  <c r="L103" i="6"/>
  <c r="N103" i="6" s="1"/>
  <c r="L105" i="6"/>
  <c r="N105" i="6" s="1"/>
  <c r="L107" i="6"/>
  <c r="N107" i="6" s="1"/>
  <c r="I114" i="6"/>
  <c r="I117" i="6"/>
  <c r="M121" i="6"/>
  <c r="N121" i="6" s="1"/>
  <c r="G124" i="6"/>
  <c r="N128" i="6"/>
  <c r="I130" i="6"/>
  <c r="N135" i="6"/>
  <c r="I136" i="6"/>
  <c r="I161" i="6"/>
  <c r="I160" i="6" s="1"/>
  <c r="I178" i="6"/>
  <c r="I181" i="6"/>
  <c r="N190" i="6"/>
  <c r="N16" i="6"/>
  <c r="I10" i="6"/>
  <c r="N22" i="6"/>
  <c r="B6" i="6"/>
  <c r="B202" i="6" s="1"/>
  <c r="F6" i="6"/>
  <c r="F202" i="6" s="1"/>
  <c r="N42" i="6"/>
  <c r="J6" i="6"/>
  <c r="J202" i="6" s="1"/>
  <c r="I51" i="6"/>
  <c r="I53" i="6"/>
  <c r="I58" i="6"/>
  <c r="I60" i="6"/>
  <c r="I62" i="6"/>
  <c r="N65" i="6"/>
  <c r="N82" i="6"/>
  <c r="N84" i="6"/>
  <c r="H90" i="6"/>
  <c r="I92" i="6"/>
  <c r="I94" i="6"/>
  <c r="H166" i="6"/>
  <c r="I167" i="6"/>
  <c r="I166" i="6" s="1"/>
  <c r="D171" i="6"/>
  <c r="D169" i="6" s="1"/>
  <c r="N183" i="6"/>
  <c r="M184" i="6"/>
  <c r="I15" i="6"/>
  <c r="L15" i="6"/>
  <c r="N15" i="6" s="1"/>
  <c r="L39" i="6"/>
  <c r="N39" i="6" s="1"/>
  <c r="I39" i="6"/>
  <c r="N73" i="6"/>
  <c r="L27" i="6"/>
  <c r="N27" i="6" s="1"/>
  <c r="I27" i="6"/>
  <c r="M36" i="6"/>
  <c r="N91" i="6"/>
  <c r="N93" i="6"/>
  <c r="N95" i="6"/>
  <c r="L11" i="6"/>
  <c r="I11" i="6"/>
  <c r="L13" i="6"/>
  <c r="N13" i="6" s="1"/>
  <c r="I13" i="6"/>
  <c r="M28" i="6"/>
  <c r="N28" i="6" s="1"/>
  <c r="I28" i="6"/>
  <c r="H25" i="6"/>
  <c r="D36" i="6"/>
  <c r="L43" i="6"/>
  <c r="N43" i="6" s="1"/>
  <c r="I43" i="6"/>
  <c r="N156" i="6"/>
  <c r="N71" i="6"/>
  <c r="M125" i="6"/>
  <c r="N125" i="6" s="1"/>
  <c r="H124" i="6"/>
  <c r="I125" i="6"/>
  <c r="M141" i="6"/>
  <c r="N141" i="6" s="1"/>
  <c r="I141" i="6"/>
  <c r="M147" i="6"/>
  <c r="N147" i="6" s="1"/>
  <c r="I147" i="6"/>
  <c r="I150" i="6"/>
  <c r="I149" i="6" s="1"/>
  <c r="L150" i="6"/>
  <c r="M171" i="6"/>
  <c r="M169" i="6" s="1"/>
  <c r="M189" i="6"/>
  <c r="N189" i="6" s="1"/>
  <c r="I189" i="6"/>
  <c r="N197" i="6"/>
  <c r="L26" i="6"/>
  <c r="G25" i="6"/>
  <c r="I38" i="6"/>
  <c r="G36" i="6"/>
  <c r="I49" i="6"/>
  <c r="M68" i="6"/>
  <c r="H67" i="6"/>
  <c r="H70" i="6"/>
  <c r="I71" i="6"/>
  <c r="I70" i="6" s="1"/>
  <c r="I80" i="6"/>
  <c r="I102" i="6"/>
  <c r="N117" i="6"/>
  <c r="M129" i="6"/>
  <c r="N129" i="6" s="1"/>
  <c r="I129" i="6"/>
  <c r="I134" i="6"/>
  <c r="I139" i="6"/>
  <c r="N184" i="6"/>
  <c r="I187" i="6"/>
  <c r="L187" i="6"/>
  <c r="N187" i="6" s="1"/>
  <c r="M194" i="6"/>
  <c r="N194" i="6" s="1"/>
  <c r="I194" i="6"/>
  <c r="I199" i="6"/>
  <c r="I200" i="6"/>
  <c r="I17" i="6"/>
  <c r="I48" i="6"/>
  <c r="L59" i="6"/>
  <c r="N59" i="6" s="1"/>
  <c r="L61" i="6"/>
  <c r="N61" i="6" s="1"/>
  <c r="L63" i="6"/>
  <c r="N63" i="6" s="1"/>
  <c r="I68" i="6"/>
  <c r="I67" i="6" s="1"/>
  <c r="M78" i="6"/>
  <c r="M77" i="6" s="1"/>
  <c r="H77" i="6"/>
  <c r="I79" i="6"/>
  <c r="I96" i="6"/>
  <c r="M102" i="6"/>
  <c r="M101" i="6" s="1"/>
  <c r="L104" i="6"/>
  <c r="N104" i="6" s="1"/>
  <c r="L106" i="6"/>
  <c r="N106" i="6" s="1"/>
  <c r="L108" i="6"/>
  <c r="N108" i="6" s="1"/>
  <c r="L109" i="6"/>
  <c r="N109" i="6" s="1"/>
  <c r="I109" i="6"/>
  <c r="I110" i="6"/>
  <c r="N114" i="6"/>
  <c r="G116" i="6"/>
  <c r="L118" i="6"/>
  <c r="N118" i="6" s="1"/>
  <c r="D124" i="6"/>
  <c r="I127" i="6"/>
  <c r="M133" i="6"/>
  <c r="N133" i="6" s="1"/>
  <c r="I133" i="6"/>
  <c r="I138" i="6"/>
  <c r="N139" i="6"/>
  <c r="G149" i="6"/>
  <c r="M150" i="6"/>
  <c r="M149" i="6" s="1"/>
  <c r="N161" i="6"/>
  <c r="H163" i="6"/>
  <c r="I164" i="6"/>
  <c r="I163" i="6" s="1"/>
  <c r="L167" i="6"/>
  <c r="I175" i="6"/>
  <c r="N188" i="6"/>
  <c r="I197" i="6"/>
  <c r="I198" i="6"/>
  <c r="M20" i="6"/>
  <c r="I26" i="6"/>
  <c r="N33" i="6"/>
  <c r="L38" i="6"/>
  <c r="I47" i="6"/>
  <c r="I50" i="6"/>
  <c r="L51" i="6"/>
  <c r="N51" i="6" s="1"/>
  <c r="I52" i="6"/>
  <c r="L53" i="6"/>
  <c r="N53" i="6" s="1"/>
  <c r="I64" i="6"/>
  <c r="I65" i="6"/>
  <c r="I78" i="6"/>
  <c r="L86" i="6"/>
  <c r="G90" i="6"/>
  <c r="I91" i="6"/>
  <c r="L92" i="6"/>
  <c r="I93" i="6"/>
  <c r="L94" i="6"/>
  <c r="N94" i="6" s="1"/>
  <c r="I95" i="6"/>
  <c r="L102" i="6"/>
  <c r="G101" i="6"/>
  <c r="N119" i="6"/>
  <c r="I126" i="6"/>
  <c r="N127" i="6"/>
  <c r="I131" i="6"/>
  <c r="M137" i="6"/>
  <c r="N137" i="6" s="1"/>
  <c r="I137" i="6"/>
  <c r="H145" i="6"/>
  <c r="M156" i="6"/>
  <c r="G160" i="6"/>
  <c r="L160" i="6"/>
  <c r="L172" i="6"/>
  <c r="H171" i="6"/>
  <c r="H169" i="6" s="1"/>
  <c r="L174" i="6"/>
  <c r="N174" i="6" s="1"/>
  <c r="I174" i="6"/>
  <c r="N175" i="6"/>
  <c r="L176" i="6"/>
  <c r="N176" i="6" s="1"/>
  <c r="G180" i="6"/>
  <c r="M181" i="6"/>
  <c r="H180" i="6"/>
  <c r="N182" i="6"/>
  <c r="M185" i="6"/>
  <c r="N185" i="6" s="1"/>
  <c r="I185" i="6"/>
  <c r="I191" i="6"/>
  <c r="I196" i="6"/>
  <c r="L196" i="6"/>
  <c r="N196" i="6" s="1"/>
  <c r="I119" i="6"/>
  <c r="L146" i="6"/>
  <c r="G145" i="6"/>
  <c r="I173" i="6"/>
  <c r="I177" i="6"/>
  <c r="D180" i="6"/>
  <c r="D203" i="6" l="1"/>
  <c r="G8" i="6"/>
  <c r="G6" i="6" s="1"/>
  <c r="G202" i="6" s="1"/>
  <c r="L124" i="6"/>
  <c r="I12" i="6"/>
  <c r="N153" i="6"/>
  <c r="N152" i="6" s="1"/>
  <c r="L152" i="6"/>
  <c r="D6" i="6"/>
  <c r="M116" i="6"/>
  <c r="I145" i="6"/>
  <c r="I116" i="6"/>
  <c r="H6" i="6"/>
  <c r="H202" i="6" s="1"/>
  <c r="I180" i="6"/>
  <c r="M25" i="6"/>
  <c r="I171" i="6"/>
  <c r="I169" i="6" s="1"/>
  <c r="D202" i="6"/>
  <c r="I8" i="6"/>
  <c r="N31" i="6"/>
  <c r="M180" i="6"/>
  <c r="N181" i="6"/>
  <c r="N180" i="6" s="1"/>
  <c r="N124" i="6"/>
  <c r="I101" i="6"/>
  <c r="I124" i="6"/>
  <c r="L180" i="6"/>
  <c r="N167" i="6"/>
  <c r="L166" i="6"/>
  <c r="I36" i="6"/>
  <c r="I90" i="6"/>
  <c r="N116" i="6"/>
  <c r="N26" i="6"/>
  <c r="L25" i="6"/>
  <c r="N70" i="6"/>
  <c r="N160" i="6"/>
  <c r="N11" i="6"/>
  <c r="N8" i="6" s="1"/>
  <c r="L8" i="6"/>
  <c r="N146" i="6"/>
  <c r="L145" i="6"/>
  <c r="N172" i="6"/>
  <c r="N171" i="6" s="1"/>
  <c r="N169" i="6" s="1"/>
  <c r="L171" i="6"/>
  <c r="L169" i="6" s="1"/>
  <c r="N102" i="6"/>
  <c r="L101" i="6"/>
  <c r="N92" i="6"/>
  <c r="N90" i="6" s="1"/>
  <c r="L90" i="6"/>
  <c r="I77" i="6"/>
  <c r="N38" i="6"/>
  <c r="L36" i="6"/>
  <c r="I25" i="6"/>
  <c r="L116" i="6"/>
  <c r="N78" i="6"/>
  <c r="M67" i="6"/>
  <c r="N68" i="6"/>
  <c r="N150" i="6"/>
  <c r="L149" i="6"/>
  <c r="M124" i="6"/>
  <c r="M145" i="6"/>
  <c r="I6" i="6" l="1"/>
  <c r="I202" i="6" s="1"/>
  <c r="M6" i="6"/>
  <c r="M202" i="6" s="1"/>
  <c r="N77" i="6"/>
  <c r="N67" i="6"/>
  <c r="N36" i="6"/>
  <c r="L6" i="6"/>
  <c r="L202" i="6" s="1"/>
  <c r="N149" i="6"/>
  <c r="N166" i="6"/>
  <c r="N101" i="6"/>
  <c r="N145" i="6"/>
  <c r="N25" i="6"/>
  <c r="N6" i="6" l="1"/>
  <c r="J44" i="5"/>
  <c r="T37" i="5"/>
  <c r="T166" i="5"/>
  <c r="S24" i="5"/>
  <c r="S29" i="5"/>
  <c r="S34" i="5"/>
  <c r="S36" i="5"/>
  <c r="S56" i="5"/>
  <c r="S65" i="5"/>
  <c r="S68" i="5"/>
  <c r="S71" i="5"/>
  <c r="S74" i="5"/>
  <c r="S75" i="5"/>
  <c r="S84" i="5"/>
  <c r="S87" i="5"/>
  <c r="S88" i="5"/>
  <c r="S96" i="5"/>
  <c r="S99" i="5"/>
  <c r="S114" i="5"/>
  <c r="S122" i="5"/>
  <c r="S143" i="5"/>
  <c r="S147" i="5"/>
  <c r="S150" i="5"/>
  <c r="S153" i="5"/>
  <c r="S157" i="5"/>
  <c r="S160" i="5"/>
  <c r="S163" i="5"/>
  <c r="R166" i="5"/>
  <c r="Q101" i="5"/>
  <c r="Q165" i="5"/>
  <c r="Q31" i="5"/>
  <c r="L112" i="5"/>
  <c r="N112" i="5" s="1"/>
  <c r="S112" i="5" s="1"/>
  <c r="M112" i="5"/>
  <c r="M86" i="5"/>
  <c r="L86" i="5"/>
  <c r="N86" i="5" s="1"/>
  <c r="N85" i="5" s="1"/>
  <c r="C85" i="5"/>
  <c r="D85" i="5"/>
  <c r="E85" i="5"/>
  <c r="F85" i="5"/>
  <c r="G85" i="5"/>
  <c r="H85" i="5"/>
  <c r="I85" i="5"/>
  <c r="J85" i="5"/>
  <c r="K85" i="5"/>
  <c r="M85" i="5"/>
  <c r="B85" i="5"/>
  <c r="L54" i="5"/>
  <c r="M54" i="5"/>
  <c r="S86" i="5" l="1"/>
  <c r="L85" i="5"/>
  <c r="N54" i="5"/>
  <c r="S54" i="5" s="1"/>
  <c r="Q70" i="5"/>
  <c r="Q48" i="5"/>
  <c r="Q63" i="5"/>
  <c r="Q62" i="5"/>
  <c r="P166" i="5"/>
  <c r="Q166" i="5" l="1"/>
  <c r="U65" i="5" l="1"/>
  <c r="O48" i="5"/>
  <c r="O166" i="5" s="1"/>
  <c r="L198" i="5"/>
  <c r="H198" i="5"/>
  <c r="I198" i="5" s="1"/>
  <c r="L197" i="5"/>
  <c r="H197" i="5"/>
  <c r="H196" i="5"/>
  <c r="M196" i="5" s="1"/>
  <c r="G196" i="5"/>
  <c r="H195" i="5"/>
  <c r="M195" i="5" s="1"/>
  <c r="G195" i="5"/>
  <c r="L195" i="5" s="1"/>
  <c r="D195" i="5"/>
  <c r="H194" i="5"/>
  <c r="M194" i="5" s="1"/>
  <c r="G194" i="5"/>
  <c r="D194" i="5"/>
  <c r="H193" i="5"/>
  <c r="M193" i="5" s="1"/>
  <c r="G193" i="5"/>
  <c r="L193" i="5" s="1"/>
  <c r="D193" i="5"/>
  <c r="H192" i="5"/>
  <c r="M192" i="5" s="1"/>
  <c r="G192" i="5"/>
  <c r="L192" i="5" s="1"/>
  <c r="D192" i="5"/>
  <c r="M191" i="5"/>
  <c r="N191" i="5" s="1"/>
  <c r="M190" i="5"/>
  <c r="N190" i="5" s="1"/>
  <c r="H189" i="5"/>
  <c r="M189" i="5" s="1"/>
  <c r="G189" i="5"/>
  <c r="H188" i="5"/>
  <c r="M188" i="5" s="1"/>
  <c r="G188" i="5"/>
  <c r="L188" i="5" s="1"/>
  <c r="D188" i="5"/>
  <c r="H187" i="5"/>
  <c r="M187" i="5" s="1"/>
  <c r="G187" i="5"/>
  <c r="L187" i="5" s="1"/>
  <c r="D187" i="5"/>
  <c r="H186" i="5"/>
  <c r="M186" i="5" s="1"/>
  <c r="G186" i="5"/>
  <c r="L186" i="5" s="1"/>
  <c r="D186" i="5"/>
  <c r="H185" i="5"/>
  <c r="M185" i="5" s="1"/>
  <c r="G185" i="5"/>
  <c r="D185" i="5"/>
  <c r="H184" i="5"/>
  <c r="M184" i="5" s="1"/>
  <c r="G184" i="5"/>
  <c r="L184" i="5" s="1"/>
  <c r="D184" i="5"/>
  <c r="H183" i="5"/>
  <c r="M183" i="5" s="1"/>
  <c r="G183" i="5"/>
  <c r="L183" i="5" s="1"/>
  <c r="D183" i="5"/>
  <c r="H182" i="5"/>
  <c r="M182" i="5" s="1"/>
  <c r="G182" i="5"/>
  <c r="L182" i="5" s="1"/>
  <c r="D182" i="5"/>
  <c r="M181" i="5"/>
  <c r="L181" i="5"/>
  <c r="M180" i="5"/>
  <c r="L180" i="5"/>
  <c r="H179" i="5"/>
  <c r="G179" i="5"/>
  <c r="L179" i="5" s="1"/>
  <c r="D179" i="5"/>
  <c r="K178" i="5"/>
  <c r="J178" i="5"/>
  <c r="F178" i="5"/>
  <c r="E178" i="5"/>
  <c r="C178" i="5"/>
  <c r="B178" i="5"/>
  <c r="H176" i="5"/>
  <c r="M176" i="5" s="1"/>
  <c r="G176" i="5"/>
  <c r="L176" i="5" s="1"/>
  <c r="N176" i="5" s="1"/>
  <c r="H175" i="5"/>
  <c r="M175" i="5" s="1"/>
  <c r="G175" i="5"/>
  <c r="L175" i="5" s="1"/>
  <c r="D175" i="5"/>
  <c r="H174" i="5"/>
  <c r="M174" i="5" s="1"/>
  <c r="G174" i="5"/>
  <c r="D174" i="5"/>
  <c r="H173" i="5"/>
  <c r="M173" i="5" s="1"/>
  <c r="G173" i="5"/>
  <c r="L173" i="5" s="1"/>
  <c r="D173" i="5"/>
  <c r="H172" i="5"/>
  <c r="M172" i="5" s="1"/>
  <c r="G172" i="5"/>
  <c r="D172" i="5"/>
  <c r="H171" i="5"/>
  <c r="M171" i="5" s="1"/>
  <c r="G171" i="5"/>
  <c r="L171" i="5" s="1"/>
  <c r="D171" i="5"/>
  <c r="H170" i="5"/>
  <c r="M170" i="5" s="1"/>
  <c r="G170" i="5"/>
  <c r="D170" i="5"/>
  <c r="K169" i="5"/>
  <c r="K167" i="5" s="1"/>
  <c r="J169" i="5"/>
  <c r="J167" i="5" s="1"/>
  <c r="F169" i="5"/>
  <c r="F167" i="5" s="1"/>
  <c r="E169" i="5"/>
  <c r="E167" i="5" s="1"/>
  <c r="C169" i="5"/>
  <c r="C167" i="5" s="1"/>
  <c r="B169" i="5"/>
  <c r="B167" i="5" s="1"/>
  <c r="H165" i="5"/>
  <c r="M165" i="5" s="1"/>
  <c r="M164" i="5" s="1"/>
  <c r="G165" i="5"/>
  <c r="L165" i="5" s="1"/>
  <c r="L164" i="5" s="1"/>
  <c r="D165" i="5"/>
  <c r="D164" i="5" s="1"/>
  <c r="K164" i="5"/>
  <c r="J164" i="5"/>
  <c r="F164" i="5"/>
  <c r="E164" i="5"/>
  <c r="C164" i="5"/>
  <c r="B164" i="5"/>
  <c r="H162" i="5"/>
  <c r="H161" i="5" s="1"/>
  <c r="G162" i="5"/>
  <c r="K161" i="5"/>
  <c r="J161" i="5"/>
  <c r="F161" i="5"/>
  <c r="E161" i="5"/>
  <c r="D161" i="5"/>
  <c r="C161" i="5"/>
  <c r="B161" i="5"/>
  <c r="H159" i="5"/>
  <c r="M159" i="5" s="1"/>
  <c r="M158" i="5" s="1"/>
  <c r="G159" i="5"/>
  <c r="D159" i="5"/>
  <c r="D158" i="5" s="1"/>
  <c r="K158" i="5"/>
  <c r="J158" i="5"/>
  <c r="F158" i="5"/>
  <c r="E158" i="5"/>
  <c r="C158" i="5"/>
  <c r="B158" i="5"/>
  <c r="M156" i="5"/>
  <c r="L156" i="5"/>
  <c r="M155" i="5"/>
  <c r="L155" i="5"/>
  <c r="K154" i="5"/>
  <c r="J154" i="5"/>
  <c r="I154" i="5"/>
  <c r="H154" i="5"/>
  <c r="G154" i="5"/>
  <c r="F154" i="5"/>
  <c r="E154" i="5"/>
  <c r="D154" i="5"/>
  <c r="C154" i="5"/>
  <c r="B154" i="5"/>
  <c r="H152" i="5"/>
  <c r="M152" i="5" s="1"/>
  <c r="M151" i="5" s="1"/>
  <c r="G152" i="5"/>
  <c r="L152" i="5" s="1"/>
  <c r="L151" i="5" s="1"/>
  <c r="K151" i="5"/>
  <c r="J151" i="5"/>
  <c r="F151" i="5"/>
  <c r="E151" i="5"/>
  <c r="D151" i="5"/>
  <c r="C151" i="5"/>
  <c r="B151" i="5"/>
  <c r="H149" i="5"/>
  <c r="M149" i="5" s="1"/>
  <c r="M148" i="5" s="1"/>
  <c r="G149" i="5"/>
  <c r="D149" i="5"/>
  <c r="D148" i="5" s="1"/>
  <c r="K148" i="5"/>
  <c r="J148" i="5"/>
  <c r="F148" i="5"/>
  <c r="E148" i="5"/>
  <c r="C148" i="5"/>
  <c r="B148" i="5"/>
  <c r="H146" i="5"/>
  <c r="M146" i="5" s="1"/>
  <c r="G146" i="5"/>
  <c r="L146" i="5" s="1"/>
  <c r="H145" i="5"/>
  <c r="M145" i="5" s="1"/>
  <c r="G145" i="5"/>
  <c r="D145" i="5"/>
  <c r="D144" i="5" s="1"/>
  <c r="K144" i="5"/>
  <c r="J144" i="5"/>
  <c r="F144" i="5"/>
  <c r="E144" i="5"/>
  <c r="C144" i="5"/>
  <c r="B144" i="5"/>
  <c r="H142" i="5"/>
  <c r="M142" i="5" s="1"/>
  <c r="G142" i="5"/>
  <c r="M141" i="5"/>
  <c r="L141" i="5"/>
  <c r="H140" i="5"/>
  <c r="M140" i="5" s="1"/>
  <c r="G140" i="5"/>
  <c r="D140" i="5"/>
  <c r="H139" i="5"/>
  <c r="M139" i="5" s="1"/>
  <c r="G139" i="5"/>
  <c r="L139" i="5" s="1"/>
  <c r="D139" i="5"/>
  <c r="H138" i="5"/>
  <c r="G138" i="5"/>
  <c r="L138" i="5" s="1"/>
  <c r="D138" i="5"/>
  <c r="H137" i="5"/>
  <c r="M137" i="5" s="1"/>
  <c r="G137" i="5"/>
  <c r="L137" i="5" s="1"/>
  <c r="D137" i="5"/>
  <c r="H136" i="5"/>
  <c r="M136" i="5" s="1"/>
  <c r="G136" i="5"/>
  <c r="D136" i="5"/>
  <c r="H135" i="5"/>
  <c r="M135" i="5" s="1"/>
  <c r="G135" i="5"/>
  <c r="L135" i="5" s="1"/>
  <c r="D135" i="5"/>
  <c r="H134" i="5"/>
  <c r="G134" i="5"/>
  <c r="L134" i="5" s="1"/>
  <c r="D134" i="5"/>
  <c r="H133" i="5"/>
  <c r="M133" i="5" s="1"/>
  <c r="G133" i="5"/>
  <c r="L133" i="5" s="1"/>
  <c r="D133" i="5"/>
  <c r="H132" i="5"/>
  <c r="M132" i="5" s="1"/>
  <c r="G132" i="5"/>
  <c r="D132" i="5"/>
  <c r="H131" i="5"/>
  <c r="M131" i="5" s="1"/>
  <c r="G131" i="5"/>
  <c r="L131" i="5" s="1"/>
  <c r="D131" i="5"/>
  <c r="H130" i="5"/>
  <c r="G130" i="5"/>
  <c r="L130" i="5" s="1"/>
  <c r="D130" i="5"/>
  <c r="H129" i="5"/>
  <c r="M129" i="5" s="1"/>
  <c r="G129" i="5"/>
  <c r="L129" i="5" s="1"/>
  <c r="D129" i="5"/>
  <c r="H128" i="5"/>
  <c r="M128" i="5" s="1"/>
  <c r="G128" i="5"/>
  <c r="D128" i="5"/>
  <c r="H127" i="5"/>
  <c r="M127" i="5" s="1"/>
  <c r="G127" i="5"/>
  <c r="L127" i="5" s="1"/>
  <c r="D127" i="5"/>
  <c r="H126" i="5"/>
  <c r="G126" i="5"/>
  <c r="L126" i="5" s="1"/>
  <c r="D126" i="5"/>
  <c r="H125" i="5"/>
  <c r="M125" i="5" s="1"/>
  <c r="G125" i="5"/>
  <c r="L125" i="5" s="1"/>
  <c r="D125" i="5"/>
  <c r="H124" i="5"/>
  <c r="M124" i="5" s="1"/>
  <c r="G124" i="5"/>
  <c r="D124" i="5"/>
  <c r="K123" i="5"/>
  <c r="J123" i="5"/>
  <c r="F123" i="5"/>
  <c r="E123" i="5"/>
  <c r="C123" i="5"/>
  <c r="B123" i="5"/>
  <c r="M121" i="5"/>
  <c r="L121" i="5"/>
  <c r="J120" i="5"/>
  <c r="J115" i="5" s="1"/>
  <c r="H120" i="5"/>
  <c r="M120" i="5" s="1"/>
  <c r="G120" i="5"/>
  <c r="M119" i="5"/>
  <c r="L119" i="5"/>
  <c r="H118" i="5"/>
  <c r="M118" i="5" s="1"/>
  <c r="G118" i="5"/>
  <c r="L118" i="5" s="1"/>
  <c r="H117" i="5"/>
  <c r="M117" i="5" s="1"/>
  <c r="G117" i="5"/>
  <c r="L117" i="5" s="1"/>
  <c r="D117" i="5"/>
  <c r="H116" i="5"/>
  <c r="G116" i="5"/>
  <c r="L116" i="5" s="1"/>
  <c r="D116" i="5"/>
  <c r="K115" i="5"/>
  <c r="F115" i="5"/>
  <c r="E115" i="5"/>
  <c r="C115" i="5"/>
  <c r="B115" i="5"/>
  <c r="H113" i="5"/>
  <c r="G113" i="5"/>
  <c r="L113" i="5" s="1"/>
  <c r="D113" i="5"/>
  <c r="M111" i="5"/>
  <c r="L111" i="5"/>
  <c r="M110" i="5"/>
  <c r="L110" i="5"/>
  <c r="H109" i="5"/>
  <c r="M109" i="5" s="1"/>
  <c r="G109" i="5"/>
  <c r="D109" i="5"/>
  <c r="H108" i="5"/>
  <c r="M108" i="5" s="1"/>
  <c r="G108" i="5"/>
  <c r="L108" i="5" s="1"/>
  <c r="D108" i="5"/>
  <c r="H107" i="5"/>
  <c r="M107" i="5" s="1"/>
  <c r="G107" i="5"/>
  <c r="D107" i="5"/>
  <c r="H106" i="5"/>
  <c r="M106" i="5" s="1"/>
  <c r="G106" i="5"/>
  <c r="D106" i="5"/>
  <c r="H105" i="5"/>
  <c r="M105" i="5" s="1"/>
  <c r="G105" i="5"/>
  <c r="L105" i="5" s="1"/>
  <c r="D105" i="5"/>
  <c r="H104" i="5"/>
  <c r="M104" i="5" s="1"/>
  <c r="G104" i="5"/>
  <c r="L104" i="5" s="1"/>
  <c r="D104" i="5"/>
  <c r="H103" i="5"/>
  <c r="M103" i="5" s="1"/>
  <c r="G103" i="5"/>
  <c r="L103" i="5" s="1"/>
  <c r="D103" i="5"/>
  <c r="H102" i="5"/>
  <c r="M102" i="5" s="1"/>
  <c r="G102" i="5"/>
  <c r="D102" i="5"/>
  <c r="H101" i="5"/>
  <c r="G101" i="5"/>
  <c r="L101" i="5" s="1"/>
  <c r="D101" i="5"/>
  <c r="K100" i="5"/>
  <c r="J100" i="5"/>
  <c r="F100" i="5"/>
  <c r="E100" i="5"/>
  <c r="C100" i="5"/>
  <c r="B100" i="5"/>
  <c r="H98" i="5"/>
  <c r="G98" i="5"/>
  <c r="L98" i="5" s="1"/>
  <c r="L97" i="5" s="1"/>
  <c r="D98" i="5"/>
  <c r="D97" i="5" s="1"/>
  <c r="K97" i="5"/>
  <c r="J97" i="5"/>
  <c r="F97" i="5"/>
  <c r="E97" i="5"/>
  <c r="C97" i="5"/>
  <c r="B97" i="5"/>
  <c r="H95" i="5"/>
  <c r="M95" i="5" s="1"/>
  <c r="G95" i="5"/>
  <c r="L95" i="5" s="1"/>
  <c r="H94" i="5"/>
  <c r="M94" i="5" s="1"/>
  <c r="G94" i="5"/>
  <c r="L94" i="5" s="1"/>
  <c r="D94" i="5"/>
  <c r="H93" i="5"/>
  <c r="M93" i="5" s="1"/>
  <c r="G93" i="5"/>
  <c r="L93" i="5" s="1"/>
  <c r="D93" i="5"/>
  <c r="H92" i="5"/>
  <c r="M92" i="5" s="1"/>
  <c r="G92" i="5"/>
  <c r="L92" i="5" s="1"/>
  <c r="D92" i="5"/>
  <c r="H91" i="5"/>
  <c r="M91" i="5" s="1"/>
  <c r="G91" i="5"/>
  <c r="L91" i="5" s="1"/>
  <c r="D91" i="5"/>
  <c r="H90" i="5"/>
  <c r="M90" i="5" s="1"/>
  <c r="G90" i="5"/>
  <c r="L90" i="5" s="1"/>
  <c r="D90" i="5"/>
  <c r="K89" i="5"/>
  <c r="J89" i="5"/>
  <c r="F89" i="5"/>
  <c r="E89" i="5"/>
  <c r="C89" i="5"/>
  <c r="B89" i="5"/>
  <c r="M83" i="5"/>
  <c r="J83" i="5"/>
  <c r="L83" i="5" s="1"/>
  <c r="M82" i="5"/>
  <c r="L82" i="5"/>
  <c r="M81" i="5"/>
  <c r="L81" i="5"/>
  <c r="H80" i="5"/>
  <c r="M80" i="5" s="1"/>
  <c r="G80" i="5"/>
  <c r="L80" i="5" s="1"/>
  <c r="D80" i="5"/>
  <c r="H79" i="5"/>
  <c r="M79" i="5" s="1"/>
  <c r="G79" i="5"/>
  <c r="L79" i="5" s="1"/>
  <c r="D79" i="5"/>
  <c r="H78" i="5"/>
  <c r="G78" i="5"/>
  <c r="L78" i="5" s="1"/>
  <c r="D78" i="5"/>
  <c r="H77" i="5"/>
  <c r="M77" i="5" s="1"/>
  <c r="G77" i="5"/>
  <c r="L77" i="5" s="1"/>
  <c r="D77" i="5"/>
  <c r="K76" i="5"/>
  <c r="F76" i="5"/>
  <c r="E76" i="5"/>
  <c r="C76" i="5"/>
  <c r="B76" i="5"/>
  <c r="M73" i="5"/>
  <c r="M72" i="5" s="1"/>
  <c r="L73" i="5"/>
  <c r="L72" i="5" s="1"/>
  <c r="K72" i="5"/>
  <c r="J72" i="5"/>
  <c r="I72" i="5"/>
  <c r="H72" i="5"/>
  <c r="G72" i="5"/>
  <c r="F72" i="5"/>
  <c r="E72" i="5"/>
  <c r="D72" i="5"/>
  <c r="C72" i="5"/>
  <c r="B72" i="5"/>
  <c r="H70" i="5"/>
  <c r="H69" i="5" s="1"/>
  <c r="G70" i="5"/>
  <c r="G69" i="5" s="1"/>
  <c r="K69" i="5"/>
  <c r="J69" i="5"/>
  <c r="F69" i="5"/>
  <c r="E69" i="5"/>
  <c r="D69" i="5"/>
  <c r="C69" i="5"/>
  <c r="B69" i="5"/>
  <c r="H67" i="5"/>
  <c r="G67" i="5"/>
  <c r="G66" i="5" s="1"/>
  <c r="D67" i="5"/>
  <c r="D66" i="5" s="1"/>
  <c r="K66" i="5"/>
  <c r="J66" i="5"/>
  <c r="F66" i="5"/>
  <c r="E66" i="5"/>
  <c r="C66" i="5"/>
  <c r="B66" i="5"/>
  <c r="H64" i="5"/>
  <c r="M64" i="5" s="1"/>
  <c r="G64" i="5"/>
  <c r="L64" i="5" s="1"/>
  <c r="D64" i="5"/>
  <c r="H63" i="5"/>
  <c r="M63" i="5" s="1"/>
  <c r="G63" i="5"/>
  <c r="L63" i="5" s="1"/>
  <c r="D63" i="5"/>
  <c r="H62" i="5"/>
  <c r="M62" i="5" s="1"/>
  <c r="G62" i="5"/>
  <c r="L62" i="5" s="1"/>
  <c r="D62" i="5"/>
  <c r="H61" i="5"/>
  <c r="M61" i="5" s="1"/>
  <c r="G61" i="5"/>
  <c r="D61" i="5"/>
  <c r="H60" i="5"/>
  <c r="M60" i="5" s="1"/>
  <c r="G60" i="5"/>
  <c r="L60" i="5" s="1"/>
  <c r="D60" i="5"/>
  <c r="H59" i="5"/>
  <c r="M59" i="5" s="1"/>
  <c r="G59" i="5"/>
  <c r="L59" i="5" s="1"/>
  <c r="D59" i="5"/>
  <c r="H58" i="5"/>
  <c r="M58" i="5" s="1"/>
  <c r="G58" i="5"/>
  <c r="L58" i="5" s="1"/>
  <c r="D58" i="5"/>
  <c r="H57" i="5"/>
  <c r="M57" i="5" s="1"/>
  <c r="G57" i="5"/>
  <c r="L57" i="5" s="1"/>
  <c r="D57" i="5"/>
  <c r="M55" i="5"/>
  <c r="L55" i="5"/>
  <c r="H53" i="5"/>
  <c r="M53" i="5" s="1"/>
  <c r="G53" i="5"/>
  <c r="L53" i="5" s="1"/>
  <c r="H52" i="5"/>
  <c r="M52" i="5" s="1"/>
  <c r="G52" i="5"/>
  <c r="D52" i="5"/>
  <c r="H51" i="5"/>
  <c r="M51" i="5" s="1"/>
  <c r="G51" i="5"/>
  <c r="L51" i="5" s="1"/>
  <c r="D51" i="5"/>
  <c r="H50" i="5"/>
  <c r="M50" i="5" s="1"/>
  <c r="G50" i="5"/>
  <c r="L50" i="5" s="1"/>
  <c r="D50" i="5"/>
  <c r="H49" i="5"/>
  <c r="M49" i="5" s="1"/>
  <c r="G49" i="5"/>
  <c r="L49" i="5" s="1"/>
  <c r="D49" i="5"/>
  <c r="H48" i="5"/>
  <c r="M48" i="5" s="1"/>
  <c r="G48" i="5"/>
  <c r="D48" i="5"/>
  <c r="H47" i="5"/>
  <c r="M47" i="5" s="1"/>
  <c r="G47" i="5"/>
  <c r="L47" i="5" s="1"/>
  <c r="D47" i="5"/>
  <c r="H46" i="5"/>
  <c r="M46" i="5" s="1"/>
  <c r="G46" i="5"/>
  <c r="L46" i="5" s="1"/>
  <c r="D46" i="5"/>
  <c r="H45" i="5"/>
  <c r="M45" i="5" s="1"/>
  <c r="G45" i="5"/>
  <c r="L45" i="5" s="1"/>
  <c r="D45" i="5"/>
  <c r="H44" i="5"/>
  <c r="M44" i="5" s="1"/>
  <c r="G44" i="5"/>
  <c r="D44" i="5"/>
  <c r="H43" i="5"/>
  <c r="M43" i="5" s="1"/>
  <c r="G43" i="5"/>
  <c r="D43" i="5"/>
  <c r="H42" i="5"/>
  <c r="M42" i="5" s="1"/>
  <c r="G42" i="5"/>
  <c r="L42" i="5" s="1"/>
  <c r="D42" i="5"/>
  <c r="H41" i="5"/>
  <c r="M41" i="5" s="1"/>
  <c r="G41" i="5"/>
  <c r="L41" i="5" s="1"/>
  <c r="D41" i="5"/>
  <c r="H40" i="5"/>
  <c r="M40" i="5" s="1"/>
  <c r="G40" i="5"/>
  <c r="D40" i="5"/>
  <c r="H39" i="5"/>
  <c r="M39" i="5" s="1"/>
  <c r="G39" i="5"/>
  <c r="L39" i="5" s="1"/>
  <c r="D39" i="5"/>
  <c r="H38" i="5"/>
  <c r="M38" i="5" s="1"/>
  <c r="G38" i="5"/>
  <c r="L38" i="5" s="1"/>
  <c r="D38" i="5"/>
  <c r="H37" i="5"/>
  <c r="G37" i="5"/>
  <c r="D37" i="5"/>
  <c r="K35" i="5"/>
  <c r="J35" i="5"/>
  <c r="F35" i="5"/>
  <c r="E35" i="5"/>
  <c r="C35" i="5"/>
  <c r="B35" i="5"/>
  <c r="M33" i="5"/>
  <c r="L33" i="5"/>
  <c r="M32" i="5"/>
  <c r="L32" i="5"/>
  <c r="H31" i="5"/>
  <c r="H30" i="5" s="1"/>
  <c r="G31" i="5"/>
  <c r="L31" i="5" s="1"/>
  <c r="D31" i="5"/>
  <c r="K30" i="5"/>
  <c r="J30" i="5"/>
  <c r="F30" i="5"/>
  <c r="E30" i="5"/>
  <c r="D30" i="5"/>
  <c r="C30" i="5"/>
  <c r="B30" i="5"/>
  <c r="H28" i="5"/>
  <c r="M28" i="5" s="1"/>
  <c r="G28" i="5"/>
  <c r="L28" i="5" s="1"/>
  <c r="D28" i="5"/>
  <c r="H27" i="5"/>
  <c r="M27" i="5" s="1"/>
  <c r="G27" i="5"/>
  <c r="L27" i="5" s="1"/>
  <c r="D27" i="5"/>
  <c r="H26" i="5"/>
  <c r="M26" i="5" s="1"/>
  <c r="G26" i="5"/>
  <c r="D26" i="5"/>
  <c r="K25" i="5"/>
  <c r="J25" i="5"/>
  <c r="F25" i="5"/>
  <c r="E25" i="5"/>
  <c r="C25" i="5"/>
  <c r="B25" i="5"/>
  <c r="M23" i="5"/>
  <c r="L23" i="5"/>
  <c r="M22" i="5"/>
  <c r="L22" i="5"/>
  <c r="H21" i="5"/>
  <c r="M21" i="5" s="1"/>
  <c r="G21" i="5"/>
  <c r="G20" i="5" s="1"/>
  <c r="D21" i="5"/>
  <c r="D20" i="5" s="1"/>
  <c r="K20" i="5"/>
  <c r="J20" i="5"/>
  <c r="F20" i="5"/>
  <c r="E20" i="5"/>
  <c r="C20" i="5"/>
  <c r="B20" i="5"/>
  <c r="H18" i="5"/>
  <c r="M18" i="5" s="1"/>
  <c r="G18" i="5"/>
  <c r="D18" i="5"/>
  <c r="H17" i="5"/>
  <c r="M17" i="5" s="1"/>
  <c r="G17" i="5"/>
  <c r="L17" i="5" s="1"/>
  <c r="D17" i="5"/>
  <c r="H16" i="5"/>
  <c r="M16" i="5" s="1"/>
  <c r="G16" i="5"/>
  <c r="L16" i="5" s="1"/>
  <c r="D16" i="5"/>
  <c r="H15" i="5"/>
  <c r="M15" i="5" s="1"/>
  <c r="G15" i="5"/>
  <c r="L15" i="5" s="1"/>
  <c r="D15" i="5"/>
  <c r="H14" i="5"/>
  <c r="M14" i="5" s="1"/>
  <c r="G14" i="5"/>
  <c r="L14" i="5" s="1"/>
  <c r="D14" i="5"/>
  <c r="H13" i="5"/>
  <c r="M13" i="5" s="1"/>
  <c r="G13" i="5"/>
  <c r="L13" i="5" s="1"/>
  <c r="D13" i="5"/>
  <c r="H12" i="5"/>
  <c r="M12" i="5" s="1"/>
  <c r="B12" i="5"/>
  <c r="D12" i="5" s="1"/>
  <c r="H11" i="5"/>
  <c r="M11" i="5" s="1"/>
  <c r="G11" i="5"/>
  <c r="L11" i="5" s="1"/>
  <c r="D11" i="5"/>
  <c r="H10" i="5"/>
  <c r="M10" i="5" s="1"/>
  <c r="G10" i="5"/>
  <c r="D10" i="5"/>
  <c r="D9" i="5"/>
  <c r="K8" i="5"/>
  <c r="K6" i="5" s="1"/>
  <c r="J8" i="5"/>
  <c r="F8" i="5"/>
  <c r="E8" i="5"/>
  <c r="C8" i="5"/>
  <c r="C6" i="5" s="1"/>
  <c r="O64" i="4"/>
  <c r="J82" i="4"/>
  <c r="L82" i="4" s="1"/>
  <c r="N82" i="4" s="1"/>
  <c r="J114" i="4"/>
  <c r="L113" i="4"/>
  <c r="N113" i="4" s="1"/>
  <c r="M113" i="4"/>
  <c r="B109" i="4"/>
  <c r="C109" i="4"/>
  <c r="E109" i="4"/>
  <c r="F109" i="4"/>
  <c r="J109" i="4"/>
  <c r="K109" i="4"/>
  <c r="L115" i="4"/>
  <c r="N115" i="4" s="1"/>
  <c r="M115" i="4"/>
  <c r="C35" i="4"/>
  <c r="E35" i="4"/>
  <c r="F35" i="4"/>
  <c r="J35" i="4"/>
  <c r="K35" i="4"/>
  <c r="B35" i="4"/>
  <c r="G56" i="4"/>
  <c r="I56" i="4" s="1"/>
  <c r="H56" i="4"/>
  <c r="M56" i="4" s="1"/>
  <c r="D56" i="4"/>
  <c r="L192" i="4"/>
  <c r="H192" i="4"/>
  <c r="I192" i="4" s="1"/>
  <c r="L191" i="4"/>
  <c r="H191" i="4"/>
  <c r="M191" i="4" s="1"/>
  <c r="N191" i="4" s="1"/>
  <c r="H190" i="4"/>
  <c r="M190" i="4" s="1"/>
  <c r="G190" i="4"/>
  <c r="L190" i="4" s="1"/>
  <c r="N190" i="4" s="1"/>
  <c r="H189" i="4"/>
  <c r="M189" i="4" s="1"/>
  <c r="G189" i="4"/>
  <c r="D189" i="4"/>
  <c r="H188" i="4"/>
  <c r="M188" i="4" s="1"/>
  <c r="G188" i="4"/>
  <c r="D188" i="4"/>
  <c r="H187" i="4"/>
  <c r="M187" i="4" s="1"/>
  <c r="G187" i="4"/>
  <c r="L187" i="4" s="1"/>
  <c r="D187" i="4"/>
  <c r="H186" i="4"/>
  <c r="M186" i="4" s="1"/>
  <c r="G186" i="4"/>
  <c r="L186" i="4" s="1"/>
  <c r="D186" i="4"/>
  <c r="N185" i="4"/>
  <c r="M185" i="4"/>
  <c r="N184" i="4"/>
  <c r="M184" i="4"/>
  <c r="M183" i="4"/>
  <c r="H183" i="4"/>
  <c r="G183" i="4"/>
  <c r="H182" i="4"/>
  <c r="M182" i="4" s="1"/>
  <c r="G182" i="4"/>
  <c r="L182" i="4" s="1"/>
  <c r="N182" i="4" s="1"/>
  <c r="D182" i="4"/>
  <c r="H181" i="4"/>
  <c r="M181" i="4" s="1"/>
  <c r="G181" i="4"/>
  <c r="L181" i="4" s="1"/>
  <c r="D181" i="4"/>
  <c r="H180" i="4"/>
  <c r="M180" i="4" s="1"/>
  <c r="G180" i="4"/>
  <c r="D180" i="4"/>
  <c r="M179" i="4"/>
  <c r="H179" i="4"/>
  <c r="G179" i="4"/>
  <c r="I179" i="4" s="1"/>
  <c r="D179" i="4"/>
  <c r="H178" i="4"/>
  <c r="M178" i="4" s="1"/>
  <c r="G178" i="4"/>
  <c r="L178" i="4" s="1"/>
  <c r="N178" i="4" s="1"/>
  <c r="D178" i="4"/>
  <c r="H177" i="4"/>
  <c r="M177" i="4" s="1"/>
  <c r="G177" i="4"/>
  <c r="L177" i="4" s="1"/>
  <c r="N177" i="4" s="1"/>
  <c r="D177" i="4"/>
  <c r="H176" i="4"/>
  <c r="M176" i="4" s="1"/>
  <c r="G176" i="4"/>
  <c r="D176" i="4"/>
  <c r="M175" i="4"/>
  <c r="L175" i="4"/>
  <c r="M174" i="4"/>
  <c r="L174" i="4"/>
  <c r="N174" i="4" s="1"/>
  <c r="I173" i="4"/>
  <c r="H173" i="4"/>
  <c r="G173" i="4"/>
  <c r="L173" i="4" s="1"/>
  <c r="D173" i="4"/>
  <c r="K172" i="4"/>
  <c r="J172" i="4"/>
  <c r="F172" i="4"/>
  <c r="E172" i="4"/>
  <c r="C172" i="4"/>
  <c r="B172" i="4"/>
  <c r="H170" i="4"/>
  <c r="M170" i="4" s="1"/>
  <c r="G170" i="4"/>
  <c r="L170" i="4" s="1"/>
  <c r="N170" i="4" s="1"/>
  <c r="M169" i="4"/>
  <c r="H169" i="4"/>
  <c r="G169" i="4"/>
  <c r="D169" i="4"/>
  <c r="L168" i="4"/>
  <c r="H168" i="4"/>
  <c r="M168" i="4" s="1"/>
  <c r="G168" i="4"/>
  <c r="I168" i="4" s="1"/>
  <c r="D168" i="4"/>
  <c r="H167" i="4"/>
  <c r="M167" i="4" s="1"/>
  <c r="G167" i="4"/>
  <c r="L167" i="4" s="1"/>
  <c r="N167" i="4" s="1"/>
  <c r="D167" i="4"/>
  <c r="M166" i="4"/>
  <c r="H166" i="4"/>
  <c r="G166" i="4"/>
  <c r="D166" i="4"/>
  <c r="M165" i="4"/>
  <c r="H165" i="4"/>
  <c r="G165" i="4"/>
  <c r="D165" i="4"/>
  <c r="L164" i="4"/>
  <c r="H164" i="4"/>
  <c r="M164" i="4" s="1"/>
  <c r="G164" i="4"/>
  <c r="I164" i="4" s="1"/>
  <c r="D164" i="4"/>
  <c r="K163" i="4"/>
  <c r="K161" i="4" s="1"/>
  <c r="J163" i="4"/>
  <c r="J161" i="4" s="1"/>
  <c r="F163" i="4"/>
  <c r="F161" i="4" s="1"/>
  <c r="E163" i="4"/>
  <c r="E161" i="4" s="1"/>
  <c r="C163" i="4"/>
  <c r="C161" i="4" s="1"/>
  <c r="B163" i="4"/>
  <c r="B161" i="4" s="1"/>
  <c r="M159" i="4"/>
  <c r="M158" i="4" s="1"/>
  <c r="H159" i="4"/>
  <c r="G159" i="4"/>
  <c r="D159" i="4"/>
  <c r="K158" i="4"/>
  <c r="J158" i="4"/>
  <c r="H158" i="4"/>
  <c r="F158" i="4"/>
  <c r="E158" i="4"/>
  <c r="D158" i="4"/>
  <c r="C158" i="4"/>
  <c r="B158" i="4"/>
  <c r="M156" i="4"/>
  <c r="M155" i="4" s="1"/>
  <c r="H156" i="4"/>
  <c r="G156" i="4"/>
  <c r="G155" i="4" s="1"/>
  <c r="K155" i="4"/>
  <c r="J155" i="4"/>
  <c r="H155" i="4"/>
  <c r="F155" i="4"/>
  <c r="E155" i="4"/>
  <c r="D155" i="4"/>
  <c r="C155" i="4"/>
  <c r="B155" i="4"/>
  <c r="I153" i="4"/>
  <c r="I152" i="4" s="1"/>
  <c r="H153" i="4"/>
  <c r="M153" i="4" s="1"/>
  <c r="M152" i="4" s="1"/>
  <c r="G153" i="4"/>
  <c r="L153" i="4" s="1"/>
  <c r="D153" i="4"/>
  <c r="D152" i="4" s="1"/>
  <c r="K152" i="4"/>
  <c r="J152" i="4"/>
  <c r="H152" i="4"/>
  <c r="G152" i="4"/>
  <c r="F152" i="4"/>
  <c r="E152" i="4"/>
  <c r="C152" i="4"/>
  <c r="B152" i="4"/>
  <c r="M150" i="4"/>
  <c r="M148" i="4" s="1"/>
  <c r="L150" i="4"/>
  <c r="M149" i="4"/>
  <c r="L149" i="4"/>
  <c r="N149" i="4" s="1"/>
  <c r="K148" i="4"/>
  <c r="J148" i="4"/>
  <c r="I148" i="4"/>
  <c r="H148" i="4"/>
  <c r="G148" i="4"/>
  <c r="F148" i="4"/>
  <c r="E148" i="4"/>
  <c r="D148" i="4"/>
  <c r="C148" i="4"/>
  <c r="B148" i="4"/>
  <c r="H146" i="4"/>
  <c r="G146" i="4"/>
  <c r="L146" i="4" s="1"/>
  <c r="K145" i="4"/>
  <c r="J145" i="4"/>
  <c r="G145" i="4"/>
  <c r="F145" i="4"/>
  <c r="E145" i="4"/>
  <c r="D145" i="4"/>
  <c r="C145" i="4"/>
  <c r="B145" i="4"/>
  <c r="H143" i="4"/>
  <c r="M143" i="4" s="1"/>
  <c r="M142" i="4" s="1"/>
  <c r="G143" i="4"/>
  <c r="D143" i="4"/>
  <c r="D142" i="4" s="1"/>
  <c r="K142" i="4"/>
  <c r="J142" i="4"/>
  <c r="F142" i="4"/>
  <c r="E142" i="4"/>
  <c r="C142" i="4"/>
  <c r="B142" i="4"/>
  <c r="H140" i="4"/>
  <c r="G140" i="4"/>
  <c r="L139" i="4"/>
  <c r="H139" i="4"/>
  <c r="M139" i="4" s="1"/>
  <c r="G139" i="4"/>
  <c r="I139" i="4" s="1"/>
  <c r="D139" i="4"/>
  <c r="D138" i="4" s="1"/>
  <c r="K138" i="4"/>
  <c r="J138" i="4"/>
  <c r="F138" i="4"/>
  <c r="E138" i="4"/>
  <c r="C138" i="4"/>
  <c r="B138" i="4"/>
  <c r="H136" i="4"/>
  <c r="M136" i="4" s="1"/>
  <c r="G136" i="4"/>
  <c r="L136" i="4" s="1"/>
  <c r="M135" i="4"/>
  <c r="L135" i="4"/>
  <c r="H134" i="4"/>
  <c r="M134" i="4" s="1"/>
  <c r="G134" i="4"/>
  <c r="D134" i="4"/>
  <c r="I133" i="4"/>
  <c r="H133" i="4"/>
  <c r="M133" i="4" s="1"/>
  <c r="G133" i="4"/>
  <c r="L133" i="4" s="1"/>
  <c r="D133" i="4"/>
  <c r="N132" i="4"/>
  <c r="H132" i="4"/>
  <c r="M132" i="4" s="1"/>
  <c r="G132" i="4"/>
  <c r="L132" i="4" s="1"/>
  <c r="D132" i="4"/>
  <c r="H131" i="4"/>
  <c r="M131" i="4" s="1"/>
  <c r="G131" i="4"/>
  <c r="D131" i="4"/>
  <c r="H130" i="4"/>
  <c r="M130" i="4" s="1"/>
  <c r="G130" i="4"/>
  <c r="D130" i="4"/>
  <c r="H129" i="4"/>
  <c r="M129" i="4" s="1"/>
  <c r="G129" i="4"/>
  <c r="L129" i="4" s="1"/>
  <c r="D129" i="4"/>
  <c r="H128" i="4"/>
  <c r="M128" i="4" s="1"/>
  <c r="N128" i="4" s="1"/>
  <c r="G128" i="4"/>
  <c r="L128" i="4" s="1"/>
  <c r="D128" i="4"/>
  <c r="H127" i="4"/>
  <c r="M127" i="4" s="1"/>
  <c r="G127" i="4"/>
  <c r="D127" i="4"/>
  <c r="H126" i="4"/>
  <c r="M126" i="4" s="1"/>
  <c r="G126" i="4"/>
  <c r="D126" i="4"/>
  <c r="I125" i="4"/>
  <c r="H125" i="4"/>
  <c r="M125" i="4" s="1"/>
  <c r="G125" i="4"/>
  <c r="L125" i="4" s="1"/>
  <c r="D125" i="4"/>
  <c r="N124" i="4"/>
  <c r="H124" i="4"/>
  <c r="M124" i="4" s="1"/>
  <c r="G124" i="4"/>
  <c r="L124" i="4" s="1"/>
  <c r="D124" i="4"/>
  <c r="H123" i="4"/>
  <c r="M123" i="4" s="1"/>
  <c r="G123" i="4"/>
  <c r="D123" i="4"/>
  <c r="M122" i="4"/>
  <c r="H122" i="4"/>
  <c r="G122" i="4"/>
  <c r="D122" i="4"/>
  <c r="L121" i="4"/>
  <c r="H121" i="4"/>
  <c r="M121" i="4" s="1"/>
  <c r="G121" i="4"/>
  <c r="I121" i="4" s="1"/>
  <c r="D121" i="4"/>
  <c r="H120" i="4"/>
  <c r="M120" i="4" s="1"/>
  <c r="G120" i="4"/>
  <c r="L120" i="4" s="1"/>
  <c r="N120" i="4" s="1"/>
  <c r="D120" i="4"/>
  <c r="H119" i="4"/>
  <c r="M119" i="4" s="1"/>
  <c r="G119" i="4"/>
  <c r="D119" i="4"/>
  <c r="H118" i="4"/>
  <c r="M118" i="4" s="1"/>
  <c r="G118" i="4"/>
  <c r="D118" i="4"/>
  <c r="D117" i="4" s="1"/>
  <c r="K117" i="4"/>
  <c r="J117" i="4"/>
  <c r="F117" i="4"/>
  <c r="E117" i="4"/>
  <c r="C117" i="4"/>
  <c r="B117" i="4"/>
  <c r="H114" i="4"/>
  <c r="M114" i="4" s="1"/>
  <c r="G114" i="4"/>
  <c r="I112" i="4"/>
  <c r="H112" i="4"/>
  <c r="G112" i="4"/>
  <c r="L112" i="4" s="1"/>
  <c r="H111" i="4"/>
  <c r="M111" i="4" s="1"/>
  <c r="G111" i="4"/>
  <c r="D111" i="4"/>
  <c r="I110" i="4"/>
  <c r="H110" i="4"/>
  <c r="M110" i="4" s="1"/>
  <c r="G110" i="4"/>
  <c r="G109" i="4" s="1"/>
  <c r="D110" i="4"/>
  <c r="D109" i="4" s="1"/>
  <c r="H107" i="4"/>
  <c r="M107" i="4" s="1"/>
  <c r="G107" i="4"/>
  <c r="L107" i="4" s="1"/>
  <c r="D107" i="4"/>
  <c r="M106" i="4"/>
  <c r="L106" i="4"/>
  <c r="N106" i="4" s="1"/>
  <c r="M105" i="4"/>
  <c r="L105" i="4"/>
  <c r="H104" i="4"/>
  <c r="M104" i="4" s="1"/>
  <c r="G104" i="4"/>
  <c r="D104" i="4"/>
  <c r="I103" i="4"/>
  <c r="H103" i="4"/>
  <c r="M103" i="4" s="1"/>
  <c r="G103" i="4"/>
  <c r="L103" i="4" s="1"/>
  <c r="D103" i="4"/>
  <c r="N102" i="4"/>
  <c r="H102" i="4"/>
  <c r="M102" i="4" s="1"/>
  <c r="G102" i="4"/>
  <c r="L102" i="4" s="1"/>
  <c r="D102" i="4"/>
  <c r="H101" i="4"/>
  <c r="M101" i="4" s="1"/>
  <c r="G101" i="4"/>
  <c r="D101" i="4"/>
  <c r="M100" i="4"/>
  <c r="H100" i="4"/>
  <c r="G100" i="4"/>
  <c r="D100" i="4"/>
  <c r="L99" i="4"/>
  <c r="H99" i="4"/>
  <c r="M99" i="4" s="1"/>
  <c r="G99" i="4"/>
  <c r="I99" i="4" s="1"/>
  <c r="D99" i="4"/>
  <c r="H98" i="4"/>
  <c r="M98" i="4" s="1"/>
  <c r="G98" i="4"/>
  <c r="D98" i="4"/>
  <c r="L97" i="4"/>
  <c r="H97" i="4"/>
  <c r="M97" i="4" s="1"/>
  <c r="G97" i="4"/>
  <c r="I97" i="4" s="1"/>
  <c r="D97" i="4"/>
  <c r="I96" i="4"/>
  <c r="H96" i="4"/>
  <c r="G96" i="4"/>
  <c r="L96" i="4" s="1"/>
  <c r="D96" i="4"/>
  <c r="K95" i="4"/>
  <c r="J95" i="4"/>
  <c r="F95" i="4"/>
  <c r="E95" i="4"/>
  <c r="C95" i="4"/>
  <c r="B95" i="4"/>
  <c r="L93" i="4"/>
  <c r="L92" i="4" s="1"/>
  <c r="H93" i="4"/>
  <c r="G93" i="4"/>
  <c r="I93" i="4" s="1"/>
  <c r="I92" i="4" s="1"/>
  <c r="D93" i="4"/>
  <c r="D92" i="4" s="1"/>
  <c r="K92" i="4"/>
  <c r="J92" i="4"/>
  <c r="G92" i="4"/>
  <c r="F92" i="4"/>
  <c r="E92" i="4"/>
  <c r="C92" i="4"/>
  <c r="B92" i="4"/>
  <c r="N90" i="4"/>
  <c r="H90" i="4"/>
  <c r="M90" i="4" s="1"/>
  <c r="G90" i="4"/>
  <c r="L90" i="4" s="1"/>
  <c r="M89" i="4"/>
  <c r="H89" i="4"/>
  <c r="G89" i="4"/>
  <c r="D89" i="4"/>
  <c r="H88" i="4"/>
  <c r="M88" i="4" s="1"/>
  <c r="G88" i="4"/>
  <c r="L88" i="4" s="1"/>
  <c r="N88" i="4" s="1"/>
  <c r="D88" i="4"/>
  <c r="H87" i="4"/>
  <c r="M87" i="4" s="1"/>
  <c r="G87" i="4"/>
  <c r="L87" i="4" s="1"/>
  <c r="D87" i="4"/>
  <c r="H86" i="4"/>
  <c r="G86" i="4"/>
  <c r="D86" i="4"/>
  <c r="M85" i="4"/>
  <c r="H85" i="4"/>
  <c r="G85" i="4"/>
  <c r="D85" i="4"/>
  <c r="K84" i="4"/>
  <c r="J84" i="4"/>
  <c r="F84" i="4"/>
  <c r="E84" i="4"/>
  <c r="C84" i="4"/>
  <c r="B84" i="4"/>
  <c r="M82" i="4"/>
  <c r="M81" i="4"/>
  <c r="L81" i="4"/>
  <c r="M80" i="4"/>
  <c r="L80" i="4"/>
  <c r="N80" i="4" s="1"/>
  <c r="H79" i="4"/>
  <c r="M79" i="4" s="1"/>
  <c r="G79" i="4"/>
  <c r="L79" i="4" s="1"/>
  <c r="N79" i="4" s="1"/>
  <c r="D79" i="4"/>
  <c r="H78" i="4"/>
  <c r="G78" i="4"/>
  <c r="D78" i="4"/>
  <c r="H77" i="4"/>
  <c r="M77" i="4" s="1"/>
  <c r="G77" i="4"/>
  <c r="I77" i="4" s="1"/>
  <c r="D77" i="4"/>
  <c r="L76" i="4"/>
  <c r="H76" i="4"/>
  <c r="M76" i="4" s="1"/>
  <c r="G76" i="4"/>
  <c r="I76" i="4" s="1"/>
  <c r="D76" i="4"/>
  <c r="K75" i="4"/>
  <c r="F75" i="4"/>
  <c r="E75" i="4"/>
  <c r="C75" i="4"/>
  <c r="B75" i="4"/>
  <c r="M72" i="4"/>
  <c r="L72" i="4"/>
  <c r="M71" i="4"/>
  <c r="K71" i="4"/>
  <c r="J71" i="4"/>
  <c r="I71" i="4"/>
  <c r="H71" i="4"/>
  <c r="G71" i="4"/>
  <c r="F71" i="4"/>
  <c r="E71" i="4"/>
  <c r="D71" i="4"/>
  <c r="C71" i="4"/>
  <c r="B71" i="4"/>
  <c r="I69" i="4"/>
  <c r="I68" i="4" s="1"/>
  <c r="H69" i="4"/>
  <c r="M69" i="4" s="1"/>
  <c r="M68" i="4" s="1"/>
  <c r="G69" i="4"/>
  <c r="L69" i="4" s="1"/>
  <c r="K68" i="4"/>
  <c r="J68" i="4"/>
  <c r="H68" i="4"/>
  <c r="F68" i="4"/>
  <c r="E68" i="4"/>
  <c r="D68" i="4"/>
  <c r="C68" i="4"/>
  <c r="B68" i="4"/>
  <c r="H66" i="4"/>
  <c r="G66" i="4"/>
  <c r="L66" i="4" s="1"/>
  <c r="L65" i="4" s="1"/>
  <c r="D66" i="4"/>
  <c r="D65" i="4" s="1"/>
  <c r="K65" i="4"/>
  <c r="J65" i="4"/>
  <c r="G65" i="4"/>
  <c r="F65" i="4"/>
  <c r="E65" i="4"/>
  <c r="C65" i="4"/>
  <c r="B65" i="4"/>
  <c r="H63" i="4"/>
  <c r="M63" i="4" s="1"/>
  <c r="N63" i="4" s="1"/>
  <c r="G63" i="4"/>
  <c r="L63" i="4" s="1"/>
  <c r="D63" i="4"/>
  <c r="H62" i="4"/>
  <c r="M62" i="4" s="1"/>
  <c r="G62" i="4"/>
  <c r="D62" i="4"/>
  <c r="H61" i="4"/>
  <c r="M61" i="4" s="1"/>
  <c r="G61" i="4"/>
  <c r="D61" i="4"/>
  <c r="I60" i="4"/>
  <c r="H60" i="4"/>
  <c r="M60" i="4" s="1"/>
  <c r="G60" i="4"/>
  <c r="L60" i="4" s="1"/>
  <c r="D60" i="4"/>
  <c r="N59" i="4"/>
  <c r="H59" i="4"/>
  <c r="M59" i="4" s="1"/>
  <c r="G59" i="4"/>
  <c r="L59" i="4" s="1"/>
  <c r="D59" i="4"/>
  <c r="H58" i="4"/>
  <c r="M58" i="4" s="1"/>
  <c r="G58" i="4"/>
  <c r="D58" i="4"/>
  <c r="H57" i="4"/>
  <c r="M57" i="4" s="1"/>
  <c r="G57" i="4"/>
  <c r="D57" i="4"/>
  <c r="M54" i="4"/>
  <c r="L54" i="4"/>
  <c r="N54" i="4" s="1"/>
  <c r="I53" i="4"/>
  <c r="H53" i="4"/>
  <c r="M53" i="4" s="1"/>
  <c r="G53" i="4"/>
  <c r="L53" i="4" s="1"/>
  <c r="N53" i="4" s="1"/>
  <c r="H52" i="4"/>
  <c r="M52" i="4" s="1"/>
  <c r="G52" i="4"/>
  <c r="D52" i="4"/>
  <c r="I51" i="4"/>
  <c r="H51" i="4"/>
  <c r="M51" i="4" s="1"/>
  <c r="G51" i="4"/>
  <c r="L51" i="4" s="1"/>
  <c r="D51" i="4"/>
  <c r="H50" i="4"/>
  <c r="M50" i="4" s="1"/>
  <c r="G50" i="4"/>
  <c r="L50" i="4" s="1"/>
  <c r="D50" i="4"/>
  <c r="H49" i="4"/>
  <c r="M49" i="4" s="1"/>
  <c r="G49" i="4"/>
  <c r="D49" i="4"/>
  <c r="H48" i="4"/>
  <c r="M48" i="4" s="1"/>
  <c r="G48" i="4"/>
  <c r="D48" i="4"/>
  <c r="I47" i="4"/>
  <c r="H47" i="4"/>
  <c r="M47" i="4" s="1"/>
  <c r="G47" i="4"/>
  <c r="L47" i="4" s="1"/>
  <c r="D47" i="4"/>
  <c r="H46" i="4"/>
  <c r="M46" i="4" s="1"/>
  <c r="G46" i="4"/>
  <c r="L46" i="4" s="1"/>
  <c r="D46" i="4"/>
  <c r="H45" i="4"/>
  <c r="M45" i="4" s="1"/>
  <c r="G45" i="4"/>
  <c r="D45" i="4"/>
  <c r="H44" i="4"/>
  <c r="M44" i="4" s="1"/>
  <c r="G44" i="4"/>
  <c r="D44" i="4"/>
  <c r="I43" i="4"/>
  <c r="H43" i="4"/>
  <c r="M43" i="4" s="1"/>
  <c r="G43" i="4"/>
  <c r="L43" i="4" s="1"/>
  <c r="D43" i="4"/>
  <c r="H42" i="4"/>
  <c r="M42" i="4" s="1"/>
  <c r="G42" i="4"/>
  <c r="L42" i="4" s="1"/>
  <c r="D42" i="4"/>
  <c r="H41" i="4"/>
  <c r="M41" i="4" s="1"/>
  <c r="G41" i="4"/>
  <c r="L41" i="4" s="1"/>
  <c r="D41" i="4"/>
  <c r="L40" i="4"/>
  <c r="H40" i="4"/>
  <c r="M40" i="4" s="1"/>
  <c r="G40" i="4"/>
  <c r="D40" i="4"/>
  <c r="L39" i="4"/>
  <c r="N39" i="4" s="1"/>
  <c r="I39" i="4"/>
  <c r="H39" i="4"/>
  <c r="M39" i="4" s="1"/>
  <c r="G39" i="4"/>
  <c r="D39" i="4"/>
  <c r="H38" i="4"/>
  <c r="M38" i="4" s="1"/>
  <c r="G38" i="4"/>
  <c r="L38" i="4" s="1"/>
  <c r="D38" i="4"/>
  <c r="M37" i="4"/>
  <c r="H37" i="4"/>
  <c r="H35" i="4" s="1"/>
  <c r="G37" i="4"/>
  <c r="L37" i="4" s="1"/>
  <c r="D37" i="4"/>
  <c r="D35" i="4" s="1"/>
  <c r="M33" i="4"/>
  <c r="L33" i="4"/>
  <c r="M32" i="4"/>
  <c r="L32" i="4"/>
  <c r="L31" i="4"/>
  <c r="I31" i="4"/>
  <c r="I30" i="4" s="1"/>
  <c r="H31" i="4"/>
  <c r="M31" i="4" s="1"/>
  <c r="G31" i="4"/>
  <c r="D31" i="4"/>
  <c r="D30" i="4" s="1"/>
  <c r="K30" i="4"/>
  <c r="J30" i="4"/>
  <c r="G30" i="4"/>
  <c r="F30" i="4"/>
  <c r="E30" i="4"/>
  <c r="C30" i="4"/>
  <c r="B30" i="4"/>
  <c r="L28" i="4"/>
  <c r="I28" i="4"/>
  <c r="H28" i="4"/>
  <c r="M28" i="4" s="1"/>
  <c r="G28" i="4"/>
  <c r="D28" i="4"/>
  <c r="D25" i="4" s="1"/>
  <c r="H27" i="4"/>
  <c r="M27" i="4" s="1"/>
  <c r="G27" i="4"/>
  <c r="L27" i="4" s="1"/>
  <c r="N27" i="4" s="1"/>
  <c r="D27" i="4"/>
  <c r="M26" i="4"/>
  <c r="H26" i="4"/>
  <c r="G26" i="4"/>
  <c r="L26" i="4" s="1"/>
  <c r="D26" i="4"/>
  <c r="K25" i="4"/>
  <c r="J25" i="4"/>
  <c r="H25" i="4"/>
  <c r="F25" i="4"/>
  <c r="E25" i="4"/>
  <c r="C25" i="4"/>
  <c r="B25" i="4"/>
  <c r="M23" i="4"/>
  <c r="N23" i="4" s="1"/>
  <c r="L23" i="4"/>
  <c r="M22" i="4"/>
  <c r="L22" i="4"/>
  <c r="L21" i="4"/>
  <c r="H21" i="4"/>
  <c r="M21" i="4" s="1"/>
  <c r="G21" i="4"/>
  <c r="D21" i="4"/>
  <c r="D20" i="4" s="1"/>
  <c r="K20" i="4"/>
  <c r="J20" i="4"/>
  <c r="G20" i="4"/>
  <c r="F20" i="4"/>
  <c r="E20" i="4"/>
  <c r="C20" i="4"/>
  <c r="B20" i="4"/>
  <c r="L18" i="4"/>
  <c r="H18" i="4"/>
  <c r="M18" i="4" s="1"/>
  <c r="G18" i="4"/>
  <c r="I18" i="4" s="1"/>
  <c r="D18" i="4"/>
  <c r="H17" i="4"/>
  <c r="M17" i="4" s="1"/>
  <c r="G17" i="4"/>
  <c r="L17" i="4" s="1"/>
  <c r="N17" i="4" s="1"/>
  <c r="D17" i="4"/>
  <c r="M16" i="4"/>
  <c r="H16" i="4"/>
  <c r="G16" i="4"/>
  <c r="L16" i="4" s="1"/>
  <c r="D16" i="4"/>
  <c r="M15" i="4"/>
  <c r="H15" i="4"/>
  <c r="G15" i="4"/>
  <c r="D15" i="4"/>
  <c r="H14" i="4"/>
  <c r="M14" i="4" s="1"/>
  <c r="G14" i="4"/>
  <c r="L14" i="4" s="1"/>
  <c r="D14" i="4"/>
  <c r="H13" i="4"/>
  <c r="M13" i="4" s="1"/>
  <c r="G13" i="4"/>
  <c r="L13" i="4" s="1"/>
  <c r="D13" i="4"/>
  <c r="H12" i="4"/>
  <c r="M12" i="4" s="1"/>
  <c r="G12" i="4"/>
  <c r="L12" i="4" s="1"/>
  <c r="D12" i="4"/>
  <c r="B12" i="4"/>
  <c r="M11" i="4"/>
  <c r="H11" i="4"/>
  <c r="G11" i="4"/>
  <c r="L11" i="4" s="1"/>
  <c r="D11" i="4"/>
  <c r="L10" i="4"/>
  <c r="H10" i="4"/>
  <c r="M10" i="4" s="1"/>
  <c r="G10" i="4"/>
  <c r="D10" i="4"/>
  <c r="D9" i="4"/>
  <c r="D8" i="4" s="1"/>
  <c r="K8" i="4"/>
  <c r="J8" i="4"/>
  <c r="F8" i="4"/>
  <c r="F6" i="4" s="1"/>
  <c r="E8" i="4"/>
  <c r="E6" i="4" s="1"/>
  <c r="C8" i="4"/>
  <c r="C6" i="4" s="1"/>
  <c r="B8" i="4"/>
  <c r="B6" i="4" s="1"/>
  <c r="B116" i="1"/>
  <c r="C30" i="1"/>
  <c r="E30" i="1"/>
  <c r="F30" i="1"/>
  <c r="J30" i="1"/>
  <c r="K30" i="1"/>
  <c r="L32" i="1"/>
  <c r="M32" i="1"/>
  <c r="L33" i="1"/>
  <c r="M33" i="1"/>
  <c r="B30" i="1"/>
  <c r="L22" i="1"/>
  <c r="M22" i="1"/>
  <c r="L134" i="1"/>
  <c r="M134" i="1"/>
  <c r="L23" i="1"/>
  <c r="M23" i="1"/>
  <c r="C20" i="1"/>
  <c r="E20" i="1"/>
  <c r="F20" i="1"/>
  <c r="J20" i="1"/>
  <c r="K20" i="1"/>
  <c r="B20" i="1"/>
  <c r="J82" i="1"/>
  <c r="L82" i="1" s="1"/>
  <c r="L80" i="1"/>
  <c r="M80" i="1"/>
  <c r="L149" i="1"/>
  <c r="M149" i="1"/>
  <c r="L106" i="1"/>
  <c r="M106" i="1"/>
  <c r="L105" i="1"/>
  <c r="M105" i="1"/>
  <c r="L81" i="1"/>
  <c r="M81" i="1"/>
  <c r="M72" i="1"/>
  <c r="M71" i="1" s="1"/>
  <c r="L72" i="1"/>
  <c r="L71" i="1" s="1"/>
  <c r="C71" i="1"/>
  <c r="D71" i="1"/>
  <c r="E71" i="1"/>
  <c r="F71" i="1"/>
  <c r="G71" i="1"/>
  <c r="H71" i="1"/>
  <c r="I71" i="1"/>
  <c r="J71" i="1"/>
  <c r="K71" i="1"/>
  <c r="B71" i="1"/>
  <c r="M148" i="1"/>
  <c r="L148" i="1"/>
  <c r="C147" i="1"/>
  <c r="D147" i="1"/>
  <c r="E147" i="1"/>
  <c r="F147" i="1"/>
  <c r="G147" i="1"/>
  <c r="H147" i="1"/>
  <c r="I147" i="1"/>
  <c r="J147" i="1"/>
  <c r="K147" i="1"/>
  <c r="B147" i="1"/>
  <c r="L54" i="1"/>
  <c r="M54" i="1"/>
  <c r="M82" i="1"/>
  <c r="C75" i="1"/>
  <c r="E75" i="1"/>
  <c r="F75" i="1"/>
  <c r="K75" i="1"/>
  <c r="B75" i="1"/>
  <c r="L191" i="1"/>
  <c r="H191" i="1"/>
  <c r="M191" i="1" s="1"/>
  <c r="L190" i="1"/>
  <c r="H190" i="1"/>
  <c r="M190" i="1" s="1"/>
  <c r="M184" i="1"/>
  <c r="N184" i="1" s="1"/>
  <c r="M183" i="1"/>
  <c r="N183" i="1" s="1"/>
  <c r="L174" i="1"/>
  <c r="M174" i="1"/>
  <c r="L173" i="1"/>
  <c r="M173" i="1"/>
  <c r="K171" i="1"/>
  <c r="J171" i="1"/>
  <c r="K162" i="1"/>
  <c r="K160" i="1" s="1"/>
  <c r="J162" i="1"/>
  <c r="J160" i="1" s="1"/>
  <c r="K157" i="1"/>
  <c r="J157" i="1"/>
  <c r="K154" i="1"/>
  <c r="J154" i="1"/>
  <c r="K151" i="1"/>
  <c r="J151" i="1"/>
  <c r="K144" i="1"/>
  <c r="J144" i="1"/>
  <c r="K141" i="1"/>
  <c r="J141" i="1"/>
  <c r="K137" i="1"/>
  <c r="J137" i="1"/>
  <c r="K116" i="1"/>
  <c r="J116" i="1"/>
  <c r="K109" i="1"/>
  <c r="J109" i="1"/>
  <c r="K95" i="1"/>
  <c r="J95" i="1"/>
  <c r="K92" i="1"/>
  <c r="J92" i="1"/>
  <c r="K84" i="1"/>
  <c r="J84" i="1"/>
  <c r="K68" i="1"/>
  <c r="J68" i="1"/>
  <c r="K65" i="1"/>
  <c r="K35" i="1" s="1"/>
  <c r="J65" i="1"/>
  <c r="J35" i="1" s="1"/>
  <c r="K25" i="1"/>
  <c r="J25" i="1"/>
  <c r="K8" i="1"/>
  <c r="J8" i="1"/>
  <c r="G189" i="1"/>
  <c r="L189" i="1" s="1"/>
  <c r="H189" i="1"/>
  <c r="M189" i="1" s="1"/>
  <c r="G182" i="1"/>
  <c r="L182" i="1" s="1"/>
  <c r="H182" i="1"/>
  <c r="M182" i="1" s="1"/>
  <c r="G169" i="1"/>
  <c r="L169" i="1" s="1"/>
  <c r="H169" i="1"/>
  <c r="M169" i="1" s="1"/>
  <c r="G135" i="1"/>
  <c r="L135" i="1" s="1"/>
  <c r="H135" i="1"/>
  <c r="M135" i="1" s="1"/>
  <c r="C137" i="1"/>
  <c r="E137" i="1"/>
  <c r="F137" i="1"/>
  <c r="C116" i="1"/>
  <c r="E116" i="1"/>
  <c r="F116" i="1"/>
  <c r="G139" i="1"/>
  <c r="L139" i="1" s="1"/>
  <c r="H139" i="1"/>
  <c r="M139" i="1" s="1"/>
  <c r="B137" i="1"/>
  <c r="G113" i="1"/>
  <c r="L113" i="1" s="1"/>
  <c r="H113" i="1"/>
  <c r="M113" i="1" s="1"/>
  <c r="H145" i="1"/>
  <c r="H144" i="1" s="1"/>
  <c r="G145" i="1"/>
  <c r="L145" i="1" s="1"/>
  <c r="C144" i="1"/>
  <c r="D144" i="1"/>
  <c r="E144" i="1"/>
  <c r="F144" i="1"/>
  <c r="B144" i="1"/>
  <c r="E6" i="5" l="1"/>
  <c r="F6" i="5"/>
  <c r="M154" i="5"/>
  <c r="J6" i="5"/>
  <c r="N17" i="5"/>
  <c r="N23" i="5"/>
  <c r="S23" i="5" s="1"/>
  <c r="I43" i="5"/>
  <c r="N47" i="5"/>
  <c r="S47" i="5" s="1"/>
  <c r="I61" i="5"/>
  <c r="M31" i="5"/>
  <c r="N33" i="5"/>
  <c r="S33" i="5" s="1"/>
  <c r="N42" i="5"/>
  <c r="S42" i="5" s="1"/>
  <c r="G151" i="5"/>
  <c r="N63" i="5"/>
  <c r="S63" i="5" s="1"/>
  <c r="D76" i="5"/>
  <c r="N83" i="5"/>
  <c r="S83" i="5" s="1"/>
  <c r="K200" i="5"/>
  <c r="I48" i="5"/>
  <c r="N53" i="5"/>
  <c r="S53" i="5" s="1"/>
  <c r="N58" i="5"/>
  <c r="S58" i="5" s="1"/>
  <c r="N91" i="5"/>
  <c r="S91" i="5" s="1"/>
  <c r="N119" i="5"/>
  <c r="S119" i="5" s="1"/>
  <c r="I145" i="5"/>
  <c r="D8" i="5"/>
  <c r="I26" i="5"/>
  <c r="F200" i="5"/>
  <c r="N180" i="5"/>
  <c r="N187" i="5"/>
  <c r="H8" i="5"/>
  <c r="N27" i="5"/>
  <c r="S27" i="5" s="1"/>
  <c r="N95" i="5"/>
  <c r="S95" i="5" s="1"/>
  <c r="N49" i="5"/>
  <c r="S49" i="5" s="1"/>
  <c r="J76" i="5"/>
  <c r="N82" i="5"/>
  <c r="S82" i="5" s="1"/>
  <c r="N121" i="5"/>
  <c r="S121" i="5" s="1"/>
  <c r="I139" i="5"/>
  <c r="N141" i="5"/>
  <c r="S141" i="5" s="1"/>
  <c r="H158" i="5"/>
  <c r="I159" i="5"/>
  <c r="I158" i="5" s="1"/>
  <c r="H164" i="5"/>
  <c r="N127" i="5"/>
  <c r="S127" i="5" s="1"/>
  <c r="N92" i="5"/>
  <c r="S92" i="5" s="1"/>
  <c r="L21" i="5"/>
  <c r="L20" i="5" s="1"/>
  <c r="N39" i="5"/>
  <c r="S39" i="5" s="1"/>
  <c r="I40" i="5"/>
  <c r="L43" i="5"/>
  <c r="N43" i="5" s="1"/>
  <c r="S43" i="5" s="1"/>
  <c r="M70" i="5"/>
  <c r="M69" i="5" s="1"/>
  <c r="D89" i="5"/>
  <c r="I102" i="5"/>
  <c r="N110" i="5"/>
  <c r="S110" i="5" s="1"/>
  <c r="N118" i="5"/>
  <c r="S118" i="5" s="1"/>
  <c r="D123" i="5"/>
  <c r="I131" i="5"/>
  <c r="L145" i="5"/>
  <c r="N183" i="5"/>
  <c r="N16" i="5"/>
  <c r="N46" i="5"/>
  <c r="S46" i="5" s="1"/>
  <c r="I47" i="5"/>
  <c r="N80" i="5"/>
  <c r="S80" i="5" s="1"/>
  <c r="G97" i="5"/>
  <c r="N184" i="5"/>
  <c r="I18" i="5"/>
  <c r="N28" i="5"/>
  <c r="S28" i="5" s="1"/>
  <c r="D35" i="5"/>
  <c r="N38" i="5"/>
  <c r="S38" i="5" s="1"/>
  <c r="I52" i="5"/>
  <c r="I92" i="5"/>
  <c r="I94" i="5"/>
  <c r="G100" i="5"/>
  <c r="N105" i="5"/>
  <c r="S105" i="5" s="1"/>
  <c r="H123" i="5"/>
  <c r="I135" i="5"/>
  <c r="I174" i="5"/>
  <c r="I188" i="5"/>
  <c r="N193" i="5"/>
  <c r="M8" i="5"/>
  <c r="N31" i="5"/>
  <c r="L30" i="5"/>
  <c r="N139" i="5"/>
  <c r="S139" i="5" s="1"/>
  <c r="N60" i="5"/>
  <c r="S60" i="5" s="1"/>
  <c r="N135" i="5"/>
  <c r="S135" i="5" s="1"/>
  <c r="N11" i="5"/>
  <c r="N13" i="5"/>
  <c r="N14" i="5"/>
  <c r="H20" i="5"/>
  <c r="M25" i="5"/>
  <c r="N32" i="5"/>
  <c r="S32" i="5" s="1"/>
  <c r="N50" i="5"/>
  <c r="S50" i="5" s="1"/>
  <c r="I51" i="5"/>
  <c r="N57" i="5"/>
  <c r="S57" i="5" s="1"/>
  <c r="I59" i="5"/>
  <c r="N62" i="5"/>
  <c r="N64" i="5"/>
  <c r="S64" i="5" s="1"/>
  <c r="I77" i="5"/>
  <c r="N81" i="5"/>
  <c r="S81" i="5" s="1"/>
  <c r="I90" i="5"/>
  <c r="N104" i="5"/>
  <c r="S104" i="5" s="1"/>
  <c r="I106" i="5"/>
  <c r="I109" i="5"/>
  <c r="I117" i="5"/>
  <c r="I125" i="5"/>
  <c r="I142" i="5"/>
  <c r="L154" i="5"/>
  <c r="I170" i="5"/>
  <c r="N192" i="5"/>
  <c r="I193" i="5"/>
  <c r="N21" i="5"/>
  <c r="S21" i="5" s="1"/>
  <c r="N94" i="5"/>
  <c r="S94" i="5" s="1"/>
  <c r="N131" i="5"/>
  <c r="S131" i="5" s="1"/>
  <c r="E200" i="5"/>
  <c r="L18" i="5"/>
  <c r="N18" i="5" s="1"/>
  <c r="I28" i="5"/>
  <c r="C200" i="5"/>
  <c r="G30" i="5"/>
  <c r="I31" i="5"/>
  <c r="I30" i="5" s="1"/>
  <c r="H35" i="5"/>
  <c r="I39" i="5"/>
  <c r="N51" i="5"/>
  <c r="S51" i="5" s="1"/>
  <c r="I53" i="5"/>
  <c r="N59" i="5"/>
  <c r="S59" i="5" s="1"/>
  <c r="L61" i="5"/>
  <c r="N61" i="5" s="1"/>
  <c r="S61" i="5" s="1"/>
  <c r="I63" i="5"/>
  <c r="L67" i="5"/>
  <c r="L66" i="5" s="1"/>
  <c r="I70" i="5"/>
  <c r="I69" i="5" s="1"/>
  <c r="N79" i="5"/>
  <c r="S79" i="5" s="1"/>
  <c r="N93" i="5"/>
  <c r="S93" i="5" s="1"/>
  <c r="L102" i="5"/>
  <c r="N102" i="5" s="1"/>
  <c r="S102" i="5" s="1"/>
  <c r="N117" i="5"/>
  <c r="S117" i="5" s="1"/>
  <c r="I118" i="5"/>
  <c r="I127" i="5"/>
  <c r="G158" i="5"/>
  <c r="L159" i="5"/>
  <c r="G164" i="5"/>
  <c r="I184" i="5"/>
  <c r="N188" i="5"/>
  <c r="I14" i="5"/>
  <c r="I21" i="5"/>
  <c r="I20" i="5" s="1"/>
  <c r="N22" i="5"/>
  <c r="S22" i="5" s="1"/>
  <c r="D25" i="5"/>
  <c r="I44" i="5"/>
  <c r="N45" i="5"/>
  <c r="S45" i="5" s="1"/>
  <c r="I57" i="5"/>
  <c r="L70" i="5"/>
  <c r="N70" i="5" s="1"/>
  <c r="N77" i="5"/>
  <c r="S77" i="5" s="1"/>
  <c r="H76" i="5"/>
  <c r="M89" i="5"/>
  <c r="L106" i="5"/>
  <c r="N106" i="5" s="1"/>
  <c r="S106" i="5" s="1"/>
  <c r="N111" i="5"/>
  <c r="S111" i="5" s="1"/>
  <c r="I137" i="5"/>
  <c r="G144" i="5"/>
  <c r="H148" i="5"/>
  <c r="H151" i="5"/>
  <c r="N155" i="5"/>
  <c r="S155" i="5" s="1"/>
  <c r="N181" i="5"/>
  <c r="L89" i="5"/>
  <c r="N103" i="5"/>
  <c r="S103" i="5" s="1"/>
  <c r="N15" i="5"/>
  <c r="N41" i="5"/>
  <c r="S41" i="5" s="1"/>
  <c r="M98" i="5"/>
  <c r="M97" i="5" s="1"/>
  <c r="H97" i="5"/>
  <c r="M101" i="5"/>
  <c r="H100" i="5"/>
  <c r="M113" i="5"/>
  <c r="N113" i="5" s="1"/>
  <c r="S113" i="5" s="1"/>
  <c r="I113" i="5"/>
  <c r="I120" i="5"/>
  <c r="L120" i="5"/>
  <c r="N120" i="5" s="1"/>
  <c r="S120" i="5" s="1"/>
  <c r="M126" i="5"/>
  <c r="N126" i="5" s="1"/>
  <c r="S126" i="5" s="1"/>
  <c r="I126" i="5"/>
  <c r="N133" i="5"/>
  <c r="S133" i="5" s="1"/>
  <c r="I136" i="5"/>
  <c r="L136" i="5"/>
  <c r="N136" i="5" s="1"/>
  <c r="S136" i="5" s="1"/>
  <c r="I10" i="5"/>
  <c r="I11" i="5"/>
  <c r="G12" i="5"/>
  <c r="I13" i="5"/>
  <c r="I17" i="5"/>
  <c r="I37" i="5"/>
  <c r="I41" i="5"/>
  <c r="I45" i="5"/>
  <c r="I49" i="5"/>
  <c r="I80" i="5"/>
  <c r="I95" i="5"/>
  <c r="I98" i="5"/>
  <c r="I97" i="5" s="1"/>
  <c r="I101" i="5"/>
  <c r="I105" i="5"/>
  <c r="M116" i="5"/>
  <c r="M115" i="5" s="1"/>
  <c r="H115" i="5"/>
  <c r="I116" i="5"/>
  <c r="I124" i="5"/>
  <c r="L124" i="5"/>
  <c r="I129" i="5"/>
  <c r="M130" i="5"/>
  <c r="N130" i="5" s="1"/>
  <c r="S130" i="5" s="1"/>
  <c r="I130" i="5"/>
  <c r="N137" i="5"/>
  <c r="S137" i="5" s="1"/>
  <c r="I140" i="5"/>
  <c r="L140" i="5"/>
  <c r="N140" i="5" s="1"/>
  <c r="S140" i="5" s="1"/>
  <c r="H144" i="5"/>
  <c r="N145" i="5"/>
  <c r="S145" i="5" s="1"/>
  <c r="L144" i="5"/>
  <c r="I146" i="5"/>
  <c r="I144" i="5" s="1"/>
  <c r="M162" i="5"/>
  <c r="M161" i="5" s="1"/>
  <c r="I173" i="5"/>
  <c r="I182" i="5"/>
  <c r="I186" i="5"/>
  <c r="L189" i="5"/>
  <c r="N189" i="5" s="1"/>
  <c r="I189" i="5"/>
  <c r="I195" i="5"/>
  <c r="M197" i="5"/>
  <c r="N197" i="5" s="1"/>
  <c r="I197" i="5"/>
  <c r="M20" i="5"/>
  <c r="H25" i="5"/>
  <c r="L26" i="5"/>
  <c r="G25" i="5"/>
  <c r="I27" i="5"/>
  <c r="M37" i="5"/>
  <c r="M35" i="5" s="1"/>
  <c r="I58" i="5"/>
  <c r="I60" i="5"/>
  <c r="I62" i="5"/>
  <c r="I64" i="5"/>
  <c r="M67" i="5"/>
  <c r="M66" i="5" s="1"/>
  <c r="H66" i="5"/>
  <c r="G76" i="5"/>
  <c r="L76" i="5"/>
  <c r="M78" i="5"/>
  <c r="M76" i="5" s="1"/>
  <c r="G89" i="5"/>
  <c r="N90" i="5"/>
  <c r="S90" i="5" s="1"/>
  <c r="I91" i="5"/>
  <c r="I93" i="5"/>
  <c r="D100" i="5"/>
  <c r="I108" i="5"/>
  <c r="N125" i="5"/>
  <c r="S125" i="5" s="1"/>
  <c r="I128" i="5"/>
  <c r="L128" i="5"/>
  <c r="N128" i="5" s="1"/>
  <c r="S128" i="5" s="1"/>
  <c r="I133" i="5"/>
  <c r="M134" i="5"/>
  <c r="N134" i="5" s="1"/>
  <c r="S134" i="5" s="1"/>
  <c r="I134" i="5"/>
  <c r="L142" i="5"/>
  <c r="N142" i="5" s="1"/>
  <c r="S142" i="5" s="1"/>
  <c r="M144" i="5"/>
  <c r="I152" i="5"/>
  <c r="I151" i="5" s="1"/>
  <c r="N165" i="5"/>
  <c r="L170" i="5"/>
  <c r="H169" i="5"/>
  <c r="H167" i="5" s="1"/>
  <c r="L172" i="5"/>
  <c r="N172" i="5" s="1"/>
  <c r="I172" i="5"/>
  <c r="N173" i="5"/>
  <c r="L174" i="5"/>
  <c r="N174" i="5" s="1"/>
  <c r="G178" i="5"/>
  <c r="M179" i="5"/>
  <c r="H178" i="5"/>
  <c r="I179" i="5"/>
  <c r="I185" i="5"/>
  <c r="L185" i="5"/>
  <c r="N185" i="5" s="1"/>
  <c r="I194" i="5"/>
  <c r="L194" i="5"/>
  <c r="N194" i="5" s="1"/>
  <c r="L196" i="5"/>
  <c r="N196" i="5" s="1"/>
  <c r="I196" i="5"/>
  <c r="M198" i="5"/>
  <c r="N198" i="5" s="1"/>
  <c r="B8" i="5"/>
  <c r="L10" i="5"/>
  <c r="I15" i="5"/>
  <c r="I16" i="5"/>
  <c r="M30" i="5"/>
  <c r="L37" i="5"/>
  <c r="G35" i="5"/>
  <c r="I38" i="5"/>
  <c r="L40" i="5"/>
  <c r="N40" i="5" s="1"/>
  <c r="S40" i="5" s="1"/>
  <c r="I42" i="5"/>
  <c r="L44" i="5"/>
  <c r="N44" i="5" s="1"/>
  <c r="S44" i="5" s="1"/>
  <c r="I46" i="5"/>
  <c r="L48" i="5"/>
  <c r="N48" i="5" s="1"/>
  <c r="S48" i="5" s="1"/>
  <c r="I50" i="5"/>
  <c r="L52" i="5"/>
  <c r="N52" i="5" s="1"/>
  <c r="S52" i="5" s="1"/>
  <c r="N55" i="5"/>
  <c r="S55" i="5" s="1"/>
  <c r="I67" i="5"/>
  <c r="I66" i="5" s="1"/>
  <c r="N73" i="5"/>
  <c r="I78" i="5"/>
  <c r="I79" i="5"/>
  <c r="H89" i="5"/>
  <c r="I103" i="5"/>
  <c r="I104" i="5"/>
  <c r="L107" i="5"/>
  <c r="N107" i="5" s="1"/>
  <c r="S107" i="5" s="1"/>
  <c r="I107" i="5"/>
  <c r="N108" i="5"/>
  <c r="S108" i="5" s="1"/>
  <c r="L109" i="5"/>
  <c r="N109" i="5" s="1"/>
  <c r="S109" i="5" s="1"/>
  <c r="G115" i="5"/>
  <c r="D115" i="5"/>
  <c r="G123" i="5"/>
  <c r="N129" i="5"/>
  <c r="S129" i="5" s="1"/>
  <c r="I132" i="5"/>
  <c r="L132" i="5"/>
  <c r="N132" i="5" s="1"/>
  <c r="S132" i="5" s="1"/>
  <c r="M138" i="5"/>
  <c r="N138" i="5" s="1"/>
  <c r="S138" i="5" s="1"/>
  <c r="I138" i="5"/>
  <c r="N146" i="5"/>
  <c r="S146" i="5" s="1"/>
  <c r="L149" i="5"/>
  <c r="G148" i="5"/>
  <c r="I149" i="5"/>
  <c r="I148" i="5" s="1"/>
  <c r="N152" i="5"/>
  <c r="I162" i="5"/>
  <c r="I161" i="5" s="1"/>
  <c r="L162" i="5"/>
  <c r="G161" i="5"/>
  <c r="G169" i="5"/>
  <c r="G167" i="5" s="1"/>
  <c r="D169" i="5"/>
  <c r="D167" i="5" s="1"/>
  <c r="M169" i="5"/>
  <c r="M167" i="5" s="1"/>
  <c r="N171" i="5"/>
  <c r="N175" i="5"/>
  <c r="I176" i="5"/>
  <c r="N182" i="5"/>
  <c r="N186" i="5"/>
  <c r="N195" i="5"/>
  <c r="N156" i="5"/>
  <c r="S156" i="5" s="1"/>
  <c r="I165" i="5"/>
  <c r="I164" i="5" s="1"/>
  <c r="I171" i="5"/>
  <c r="I175" i="5"/>
  <c r="D178" i="5"/>
  <c r="I183" i="5"/>
  <c r="I187" i="5"/>
  <c r="I192" i="5"/>
  <c r="J75" i="4"/>
  <c r="N33" i="4"/>
  <c r="K6" i="4"/>
  <c r="J6" i="4"/>
  <c r="J194" i="4" s="1"/>
  <c r="M35" i="4"/>
  <c r="E194" i="4"/>
  <c r="N40" i="4"/>
  <c r="N10" i="4"/>
  <c r="N12" i="4"/>
  <c r="N13" i="4"/>
  <c r="I15" i="4"/>
  <c r="B194" i="4"/>
  <c r="N22" i="4"/>
  <c r="N32" i="4"/>
  <c r="I57" i="4"/>
  <c r="I63" i="4"/>
  <c r="G68" i="4"/>
  <c r="G84" i="4"/>
  <c r="I85" i="4"/>
  <c r="N87" i="4"/>
  <c r="I89" i="4"/>
  <c r="L110" i="4"/>
  <c r="H117" i="4"/>
  <c r="I128" i="4"/>
  <c r="N181" i="4"/>
  <c r="N186" i="4"/>
  <c r="M192" i="4"/>
  <c r="N192" i="4" s="1"/>
  <c r="H109" i="4"/>
  <c r="H8" i="4"/>
  <c r="I14" i="4"/>
  <c r="N16" i="4"/>
  <c r="M20" i="4"/>
  <c r="M30" i="4"/>
  <c r="I40" i="4"/>
  <c r="D75" i="4"/>
  <c r="D6" i="4" s="1"/>
  <c r="D194" i="4" s="1"/>
  <c r="L77" i="4"/>
  <c r="N77" i="4" s="1"/>
  <c r="H75" i="4"/>
  <c r="I88" i="4"/>
  <c r="N97" i="4"/>
  <c r="I107" i="4"/>
  <c r="I120" i="4"/>
  <c r="I129" i="4"/>
  <c r="I136" i="4"/>
  <c r="I178" i="4"/>
  <c r="I182" i="4"/>
  <c r="I186" i="4"/>
  <c r="I187" i="4"/>
  <c r="I190" i="4"/>
  <c r="L56" i="4"/>
  <c r="N56" i="4" s="1"/>
  <c r="I10" i="4"/>
  <c r="L15" i="4"/>
  <c r="N15" i="4" s="1"/>
  <c r="I21" i="4"/>
  <c r="I20" i="4" s="1"/>
  <c r="N41" i="4"/>
  <c r="N42" i="4"/>
  <c r="I44" i="4"/>
  <c r="N46" i="4"/>
  <c r="I48" i="4"/>
  <c r="N50" i="4"/>
  <c r="I52" i="4"/>
  <c r="I59" i="4"/>
  <c r="I61" i="4"/>
  <c r="I66" i="4"/>
  <c r="I65" i="4" s="1"/>
  <c r="G75" i="4"/>
  <c r="L85" i="4"/>
  <c r="N85" i="4" s="1"/>
  <c r="H84" i="4"/>
  <c r="D84" i="4"/>
  <c r="L89" i="4"/>
  <c r="N89" i="4" s="1"/>
  <c r="I90" i="4"/>
  <c r="I102" i="4"/>
  <c r="N105" i="4"/>
  <c r="I124" i="4"/>
  <c r="I132" i="4"/>
  <c r="N135" i="4"/>
  <c r="N175" i="4"/>
  <c r="L179" i="4"/>
  <c r="N179" i="4" s="1"/>
  <c r="G35" i="4"/>
  <c r="C194" i="4"/>
  <c r="F194" i="4"/>
  <c r="M8" i="4"/>
  <c r="N14" i="4"/>
  <c r="K194" i="4"/>
  <c r="N26" i="4"/>
  <c r="L25" i="4"/>
  <c r="N11" i="4"/>
  <c r="N18" i="4"/>
  <c r="N21" i="4"/>
  <c r="N20" i="4" s="1"/>
  <c r="M25" i="4"/>
  <c r="N28" i="4"/>
  <c r="N31" i="4"/>
  <c r="N37" i="4"/>
  <c r="N38" i="4"/>
  <c r="L131" i="4"/>
  <c r="N131" i="4" s="1"/>
  <c r="I131" i="4"/>
  <c r="H138" i="4"/>
  <c r="M140" i="4"/>
  <c r="M138" i="4" s="1"/>
  <c r="I17" i="4"/>
  <c r="I27" i="4"/>
  <c r="I38" i="4"/>
  <c r="I46" i="4"/>
  <c r="I50" i="4"/>
  <c r="L62" i="4"/>
  <c r="N62" i="4" s="1"/>
  <c r="I62" i="4"/>
  <c r="M86" i="4"/>
  <c r="M84" i="4" s="1"/>
  <c r="I104" i="4"/>
  <c r="L104" i="4"/>
  <c r="N104" i="4" s="1"/>
  <c r="I114" i="4"/>
  <c r="L114" i="4"/>
  <c r="N114" i="4" s="1"/>
  <c r="I118" i="4"/>
  <c r="L118" i="4"/>
  <c r="G117" i="4"/>
  <c r="I126" i="4"/>
  <c r="L126" i="4"/>
  <c r="N126" i="4" s="1"/>
  <c r="L145" i="4"/>
  <c r="L176" i="4"/>
  <c r="N176" i="4" s="1"/>
  <c r="I176" i="4"/>
  <c r="G172" i="4"/>
  <c r="I11" i="4"/>
  <c r="I12" i="4"/>
  <c r="I8" i="4" s="1"/>
  <c r="I16" i="4"/>
  <c r="H20" i="4"/>
  <c r="L20" i="4"/>
  <c r="I26" i="4"/>
  <c r="I25" i="4" s="1"/>
  <c r="H30" i="4"/>
  <c r="L30" i="4"/>
  <c r="I37" i="4"/>
  <c r="I41" i="4"/>
  <c r="L45" i="4"/>
  <c r="N45" i="4" s="1"/>
  <c r="I45" i="4"/>
  <c r="L49" i="4"/>
  <c r="N49" i="4" s="1"/>
  <c r="I49" i="4"/>
  <c r="L57" i="4"/>
  <c r="N57" i="4" s="1"/>
  <c r="N60" i="4"/>
  <c r="L61" i="4"/>
  <c r="N61" i="4" s="1"/>
  <c r="N72" i="4"/>
  <c r="N71" i="4" s="1"/>
  <c r="L71" i="4"/>
  <c r="I79" i="4"/>
  <c r="N81" i="4"/>
  <c r="I87" i="4"/>
  <c r="M96" i="4"/>
  <c r="H95" i="4"/>
  <c r="D95" i="4"/>
  <c r="I111" i="4"/>
  <c r="I109" i="4" s="1"/>
  <c r="L111" i="4"/>
  <c r="N111" i="4" s="1"/>
  <c r="H142" i="4"/>
  <c r="M146" i="4"/>
  <c r="M145" i="4" s="1"/>
  <c r="I146" i="4"/>
  <c r="I145" i="4" s="1"/>
  <c r="H145" i="4"/>
  <c r="I167" i="4"/>
  <c r="M173" i="4"/>
  <c r="H172" i="4"/>
  <c r="L180" i="4"/>
  <c r="N180" i="4" s="1"/>
  <c r="I180" i="4"/>
  <c r="N76" i="4"/>
  <c r="L75" i="4"/>
  <c r="I130" i="4"/>
  <c r="L130" i="4"/>
  <c r="N130" i="4" s="1"/>
  <c r="I13" i="4"/>
  <c r="I42" i="4"/>
  <c r="L58" i="4"/>
  <c r="N58" i="4" s="1"/>
  <c r="I58" i="4"/>
  <c r="N69" i="4"/>
  <c r="N68" i="4" s="1"/>
  <c r="L68" i="4"/>
  <c r="M78" i="4"/>
  <c r="M75" i="4" s="1"/>
  <c r="L98" i="4"/>
  <c r="N98" i="4" s="1"/>
  <c r="I98" i="4"/>
  <c r="G95" i="4"/>
  <c r="L119" i="4"/>
  <c r="N119" i="4" s="1"/>
  <c r="I119" i="4"/>
  <c r="L127" i="4"/>
  <c r="N127" i="4" s="1"/>
  <c r="I127" i="4"/>
  <c r="I169" i="4"/>
  <c r="L169" i="4"/>
  <c r="N169" i="4" s="1"/>
  <c r="G8" i="4"/>
  <c r="G25" i="4"/>
  <c r="N43" i="4"/>
  <c r="L44" i="4"/>
  <c r="N44" i="4" s="1"/>
  <c r="N47" i="4"/>
  <c r="L48" i="4"/>
  <c r="N48" i="4" s="1"/>
  <c r="N51" i="4"/>
  <c r="L52" i="4"/>
  <c r="N52" i="4" s="1"/>
  <c r="M66" i="4"/>
  <c r="H65" i="4"/>
  <c r="L78" i="4"/>
  <c r="I78" i="4"/>
  <c r="I75" i="4" s="1"/>
  <c r="L86" i="4"/>
  <c r="I86" i="4"/>
  <c r="M93" i="4"/>
  <c r="H92" i="4"/>
  <c r="I100" i="4"/>
  <c r="I95" i="4" s="1"/>
  <c r="L100" i="4"/>
  <c r="N100" i="4" s="1"/>
  <c r="L101" i="4"/>
  <c r="N101" i="4" s="1"/>
  <c r="I101" i="4"/>
  <c r="I122" i="4"/>
  <c r="L122" i="4"/>
  <c r="N122" i="4" s="1"/>
  <c r="L123" i="4"/>
  <c r="N123" i="4" s="1"/>
  <c r="I123" i="4"/>
  <c r="I134" i="4"/>
  <c r="L134" i="4"/>
  <c r="N134" i="4" s="1"/>
  <c r="L140" i="4"/>
  <c r="I140" i="4"/>
  <c r="I138" i="4" s="1"/>
  <c r="G138" i="4"/>
  <c r="L143" i="4"/>
  <c r="G142" i="4"/>
  <c r="I143" i="4"/>
  <c r="I142" i="4" s="1"/>
  <c r="I156" i="4"/>
  <c r="I155" i="4" s="1"/>
  <c r="L156" i="4"/>
  <c r="I159" i="4"/>
  <c r="I158" i="4" s="1"/>
  <c r="L159" i="4"/>
  <c r="G158" i="4"/>
  <c r="M163" i="4"/>
  <c r="M161" i="4" s="1"/>
  <c r="I165" i="4"/>
  <c r="L165" i="4"/>
  <c r="N165" i="4" s="1"/>
  <c r="G163" i="4"/>
  <c r="G161" i="4" s="1"/>
  <c r="D172" i="4"/>
  <c r="I188" i="4"/>
  <c r="L188" i="4"/>
  <c r="N188" i="4" s="1"/>
  <c r="N99" i="4"/>
  <c r="N103" i="4"/>
  <c r="N107" i="4"/>
  <c r="M112" i="4"/>
  <c r="N112" i="4" s="1"/>
  <c r="N121" i="4"/>
  <c r="N125" i="4"/>
  <c r="N129" i="4"/>
  <c r="N133" i="4"/>
  <c r="N136" i="4"/>
  <c r="N153" i="4"/>
  <c r="N152" i="4" s="1"/>
  <c r="L152" i="4"/>
  <c r="L166" i="4"/>
  <c r="N166" i="4" s="1"/>
  <c r="I166" i="4"/>
  <c r="L183" i="4"/>
  <c r="N183" i="4" s="1"/>
  <c r="I183" i="4"/>
  <c r="L189" i="4"/>
  <c r="N189" i="4" s="1"/>
  <c r="I189" i="4"/>
  <c r="N110" i="4"/>
  <c r="N109" i="4" s="1"/>
  <c r="M117" i="4"/>
  <c r="N139" i="4"/>
  <c r="L138" i="4"/>
  <c r="N150" i="4"/>
  <c r="N148" i="4" s="1"/>
  <c r="L148" i="4"/>
  <c r="D163" i="4"/>
  <c r="D161" i="4" s="1"/>
  <c r="N164" i="4"/>
  <c r="H163" i="4"/>
  <c r="H161" i="4" s="1"/>
  <c r="N168" i="4"/>
  <c r="I170" i="4"/>
  <c r="I177" i="4"/>
  <c r="I181" i="4"/>
  <c r="N187" i="4"/>
  <c r="I191" i="4"/>
  <c r="M147" i="1"/>
  <c r="N32" i="1"/>
  <c r="N33" i="1"/>
  <c r="N22" i="1"/>
  <c r="N134" i="1"/>
  <c r="N80" i="1"/>
  <c r="L147" i="1"/>
  <c r="N105" i="1"/>
  <c r="N149" i="1"/>
  <c r="J75" i="1"/>
  <c r="J6" i="1" s="1"/>
  <c r="J193" i="1" s="1"/>
  <c r="N23" i="1"/>
  <c r="N106" i="1"/>
  <c r="N81" i="1"/>
  <c r="N82" i="1"/>
  <c r="N72" i="1"/>
  <c r="N71" i="1" s="1"/>
  <c r="N54" i="1"/>
  <c r="N148" i="1"/>
  <c r="N147" i="1" s="1"/>
  <c r="I191" i="1"/>
  <c r="N190" i="1"/>
  <c r="N191" i="1"/>
  <c r="I190" i="1"/>
  <c r="N173" i="1"/>
  <c r="N174" i="1"/>
  <c r="N113" i="1"/>
  <c r="N135" i="1"/>
  <c r="N182" i="1"/>
  <c r="N189" i="1"/>
  <c r="L144" i="1"/>
  <c r="K6" i="1"/>
  <c r="K193" i="1" s="1"/>
  <c r="N169" i="1"/>
  <c r="M145" i="1"/>
  <c r="M144" i="1" s="1"/>
  <c r="N139" i="1"/>
  <c r="I182" i="1"/>
  <c r="I169" i="1"/>
  <c r="I189" i="1"/>
  <c r="I139" i="1"/>
  <c r="I135" i="1"/>
  <c r="I113" i="1"/>
  <c r="I145" i="1"/>
  <c r="I144" i="1" s="1"/>
  <c r="G144" i="1"/>
  <c r="V62" i="5" l="1"/>
  <c r="S62" i="5"/>
  <c r="N72" i="5"/>
  <c r="S72" i="5" s="1"/>
  <c r="S73" i="5"/>
  <c r="N69" i="5"/>
  <c r="S70" i="5"/>
  <c r="N164" i="5"/>
  <c r="S165" i="5"/>
  <c r="N151" i="5"/>
  <c r="S152" i="5"/>
  <c r="B6" i="5"/>
  <c r="B200" i="5" s="1"/>
  <c r="D201" i="5" s="1"/>
  <c r="D6" i="5"/>
  <c r="D200" i="5" s="1"/>
  <c r="J200" i="5"/>
  <c r="H6" i="5"/>
  <c r="H200" i="5" s="1"/>
  <c r="N154" i="5"/>
  <c r="I76" i="5"/>
  <c r="L69" i="5"/>
  <c r="I25" i="5"/>
  <c r="N30" i="5"/>
  <c r="L115" i="5"/>
  <c r="N20" i="5"/>
  <c r="I169" i="5"/>
  <c r="I167" i="5" s="1"/>
  <c r="N89" i="5"/>
  <c r="N144" i="5"/>
  <c r="L178" i="5"/>
  <c r="M100" i="5"/>
  <c r="N159" i="5"/>
  <c r="L158" i="5"/>
  <c r="L161" i="5"/>
  <c r="N162" i="5"/>
  <c r="N10" i="5"/>
  <c r="L123" i="5"/>
  <c r="N124" i="5"/>
  <c r="L12" i="5"/>
  <c r="N12" i="5" s="1"/>
  <c r="V12" i="5" s="1"/>
  <c r="I12" i="5"/>
  <c r="I8" i="5" s="1"/>
  <c r="M123" i="5"/>
  <c r="N149" i="5"/>
  <c r="L148" i="5"/>
  <c r="N116" i="5"/>
  <c r="I178" i="5"/>
  <c r="N26" i="5"/>
  <c r="L25" i="5"/>
  <c r="I123" i="5"/>
  <c r="N67" i="5"/>
  <c r="I35" i="5"/>
  <c r="N78" i="5"/>
  <c r="N101" i="5"/>
  <c r="N170" i="5"/>
  <c r="N169" i="5" s="1"/>
  <c r="N167" i="5" s="1"/>
  <c r="L169" i="5"/>
  <c r="L167" i="5" s="1"/>
  <c r="I89" i="5"/>
  <c r="I115" i="5"/>
  <c r="I100" i="5"/>
  <c r="G8" i="5"/>
  <c r="N98" i="5"/>
  <c r="N37" i="5"/>
  <c r="L35" i="5"/>
  <c r="M178" i="5"/>
  <c r="N179" i="5"/>
  <c r="N178" i="5" s="1"/>
  <c r="L100" i="5"/>
  <c r="N30" i="4"/>
  <c r="I35" i="4"/>
  <c r="I6" i="4" s="1"/>
  <c r="I194" i="4" s="1"/>
  <c r="M109" i="4"/>
  <c r="L8" i="4"/>
  <c r="L109" i="4"/>
  <c r="N35" i="4"/>
  <c r="G6" i="4"/>
  <c r="I163" i="4"/>
  <c r="I161" i="4" s="1"/>
  <c r="I84" i="4"/>
  <c r="N8" i="4"/>
  <c r="D195" i="4"/>
  <c r="H6" i="4"/>
  <c r="H194" i="4" s="1"/>
  <c r="L35" i="4"/>
  <c r="N156" i="4"/>
  <c r="N155" i="4" s="1"/>
  <c r="L155" i="4"/>
  <c r="N143" i="4"/>
  <c r="N142" i="4" s="1"/>
  <c r="L142" i="4"/>
  <c r="N75" i="4"/>
  <c r="N96" i="4"/>
  <c r="N95" i="4" s="1"/>
  <c r="M95" i="4"/>
  <c r="L172" i="4"/>
  <c r="L163" i="4"/>
  <c r="L161" i="4" s="1"/>
  <c r="N159" i="4"/>
  <c r="N158" i="4" s="1"/>
  <c r="L158" i="4"/>
  <c r="M65" i="4"/>
  <c r="N66" i="4"/>
  <c r="N65" i="4" s="1"/>
  <c r="L95" i="4"/>
  <c r="N146" i="4"/>
  <c r="N145" i="4" s="1"/>
  <c r="N118" i="4"/>
  <c r="N117" i="4" s="1"/>
  <c r="L117" i="4"/>
  <c r="N86" i="4"/>
  <c r="N84" i="4" s="1"/>
  <c r="N173" i="4"/>
  <c r="N172" i="4" s="1"/>
  <c r="M172" i="4"/>
  <c r="N163" i="4"/>
  <c r="N161" i="4" s="1"/>
  <c r="N140" i="4"/>
  <c r="N138" i="4" s="1"/>
  <c r="M92" i="4"/>
  <c r="N93" i="4"/>
  <c r="N92" i="4" s="1"/>
  <c r="N78" i="4"/>
  <c r="G194" i="4"/>
  <c r="L84" i="4"/>
  <c r="I172" i="4"/>
  <c r="I117" i="4"/>
  <c r="N25" i="4"/>
  <c r="N6" i="4" s="1"/>
  <c r="N145" i="1"/>
  <c r="N144" i="1" s="1"/>
  <c r="H155" i="1"/>
  <c r="G155" i="1"/>
  <c r="C154" i="1"/>
  <c r="D154" i="1"/>
  <c r="E154" i="1"/>
  <c r="F154" i="1"/>
  <c r="B154" i="1"/>
  <c r="H69" i="1"/>
  <c r="G69" i="1"/>
  <c r="C68" i="1"/>
  <c r="D68" i="1"/>
  <c r="E68" i="1"/>
  <c r="F68" i="1"/>
  <c r="B68" i="1"/>
  <c r="B84" i="1"/>
  <c r="C84" i="1"/>
  <c r="E84" i="1"/>
  <c r="F84" i="1"/>
  <c r="G90" i="1"/>
  <c r="L90" i="1" s="1"/>
  <c r="H90" i="1"/>
  <c r="M90" i="1" s="1"/>
  <c r="G53" i="1"/>
  <c r="L53" i="1" s="1"/>
  <c r="H53" i="1"/>
  <c r="M53" i="1" s="1"/>
  <c r="G112" i="1"/>
  <c r="L112" i="1" s="1"/>
  <c r="H112" i="1"/>
  <c r="M112" i="1" s="1"/>
  <c r="C109" i="1"/>
  <c r="E109" i="1"/>
  <c r="F109" i="1"/>
  <c r="B109" i="1"/>
  <c r="E171" i="1"/>
  <c r="F171" i="1"/>
  <c r="E162" i="1"/>
  <c r="E160" i="1" s="1"/>
  <c r="F162" i="1"/>
  <c r="F160" i="1" s="1"/>
  <c r="E157" i="1"/>
  <c r="F157" i="1"/>
  <c r="E151" i="1"/>
  <c r="F151" i="1"/>
  <c r="E141" i="1"/>
  <c r="F141" i="1"/>
  <c r="E95" i="1"/>
  <c r="F95" i="1"/>
  <c r="E92" i="1"/>
  <c r="F92" i="1"/>
  <c r="E65" i="1"/>
  <c r="E35" i="1" s="1"/>
  <c r="F65" i="1"/>
  <c r="F35" i="1" s="1"/>
  <c r="E25" i="1"/>
  <c r="F25" i="1"/>
  <c r="G11" i="1"/>
  <c r="L11" i="1" s="1"/>
  <c r="H11" i="1"/>
  <c r="M11" i="1" s="1"/>
  <c r="H12" i="1"/>
  <c r="M12" i="1" s="1"/>
  <c r="G13" i="1"/>
  <c r="L13" i="1" s="1"/>
  <c r="H13" i="1"/>
  <c r="M13" i="1" s="1"/>
  <c r="G14" i="1"/>
  <c r="L14" i="1" s="1"/>
  <c r="H14" i="1"/>
  <c r="M14" i="1" s="1"/>
  <c r="G15" i="1"/>
  <c r="L15" i="1" s="1"/>
  <c r="H15" i="1"/>
  <c r="M15" i="1" s="1"/>
  <c r="G16" i="1"/>
  <c r="L16" i="1" s="1"/>
  <c r="H16" i="1"/>
  <c r="M16" i="1" s="1"/>
  <c r="G17" i="1"/>
  <c r="L17" i="1" s="1"/>
  <c r="H17" i="1"/>
  <c r="M17" i="1" s="1"/>
  <c r="G18" i="1"/>
  <c r="L18" i="1" s="1"/>
  <c r="H18" i="1"/>
  <c r="M18" i="1" s="1"/>
  <c r="G21" i="1"/>
  <c r="H21" i="1"/>
  <c r="H20" i="1" s="1"/>
  <c r="G26" i="1"/>
  <c r="L26" i="1" s="1"/>
  <c r="H26" i="1"/>
  <c r="M26" i="1" s="1"/>
  <c r="G27" i="1"/>
  <c r="L27" i="1" s="1"/>
  <c r="H27" i="1"/>
  <c r="M27" i="1" s="1"/>
  <c r="G28" i="1"/>
  <c r="L28" i="1" s="1"/>
  <c r="H28" i="1"/>
  <c r="M28" i="1" s="1"/>
  <c r="G31" i="1"/>
  <c r="G30" i="1" s="1"/>
  <c r="H31" i="1"/>
  <c r="H30" i="1" s="1"/>
  <c r="G37" i="1"/>
  <c r="L37" i="1" s="1"/>
  <c r="H37" i="1"/>
  <c r="M37" i="1" s="1"/>
  <c r="G38" i="1"/>
  <c r="L38" i="1" s="1"/>
  <c r="H38" i="1"/>
  <c r="M38" i="1" s="1"/>
  <c r="G39" i="1"/>
  <c r="L39" i="1" s="1"/>
  <c r="H39" i="1"/>
  <c r="M39" i="1" s="1"/>
  <c r="G40" i="1"/>
  <c r="L40" i="1" s="1"/>
  <c r="H40" i="1"/>
  <c r="M40" i="1" s="1"/>
  <c r="G41" i="1"/>
  <c r="L41" i="1" s="1"/>
  <c r="H41" i="1"/>
  <c r="M41" i="1" s="1"/>
  <c r="G42" i="1"/>
  <c r="L42" i="1" s="1"/>
  <c r="H42" i="1"/>
  <c r="M42" i="1" s="1"/>
  <c r="G43" i="1"/>
  <c r="L43" i="1" s="1"/>
  <c r="H43" i="1"/>
  <c r="M43" i="1" s="1"/>
  <c r="G44" i="1"/>
  <c r="L44" i="1" s="1"/>
  <c r="H44" i="1"/>
  <c r="M44" i="1" s="1"/>
  <c r="G45" i="1"/>
  <c r="L45" i="1" s="1"/>
  <c r="H45" i="1"/>
  <c r="M45" i="1" s="1"/>
  <c r="G46" i="1"/>
  <c r="L46" i="1" s="1"/>
  <c r="H46" i="1"/>
  <c r="M46" i="1" s="1"/>
  <c r="G47" i="1"/>
  <c r="L47" i="1" s="1"/>
  <c r="H47" i="1"/>
  <c r="M47" i="1" s="1"/>
  <c r="G48" i="1"/>
  <c r="L48" i="1" s="1"/>
  <c r="H48" i="1"/>
  <c r="M48" i="1" s="1"/>
  <c r="G49" i="1"/>
  <c r="L49" i="1" s="1"/>
  <c r="H49" i="1"/>
  <c r="M49" i="1" s="1"/>
  <c r="G50" i="1"/>
  <c r="L50" i="1" s="1"/>
  <c r="H50" i="1"/>
  <c r="M50" i="1" s="1"/>
  <c r="G51" i="1"/>
  <c r="L51" i="1" s="1"/>
  <c r="H51" i="1"/>
  <c r="M51" i="1" s="1"/>
  <c r="G52" i="1"/>
  <c r="L52" i="1" s="1"/>
  <c r="H52" i="1"/>
  <c r="M52" i="1" s="1"/>
  <c r="G57" i="1"/>
  <c r="L57" i="1" s="1"/>
  <c r="H57" i="1"/>
  <c r="M57" i="1" s="1"/>
  <c r="G58" i="1"/>
  <c r="L58" i="1" s="1"/>
  <c r="H58" i="1"/>
  <c r="M58" i="1" s="1"/>
  <c r="G59" i="1"/>
  <c r="L59" i="1" s="1"/>
  <c r="H59" i="1"/>
  <c r="M59" i="1" s="1"/>
  <c r="G60" i="1"/>
  <c r="L60" i="1" s="1"/>
  <c r="H60" i="1"/>
  <c r="M60" i="1" s="1"/>
  <c r="G61" i="1"/>
  <c r="L61" i="1" s="1"/>
  <c r="H61" i="1"/>
  <c r="M61" i="1" s="1"/>
  <c r="G62" i="1"/>
  <c r="L62" i="1" s="1"/>
  <c r="H62" i="1"/>
  <c r="M62" i="1" s="1"/>
  <c r="G63" i="1"/>
  <c r="L63" i="1" s="1"/>
  <c r="H63" i="1"/>
  <c r="M63" i="1" s="1"/>
  <c r="G66" i="1"/>
  <c r="H66" i="1"/>
  <c r="G76" i="1"/>
  <c r="H76" i="1"/>
  <c r="G77" i="1"/>
  <c r="L77" i="1" s="1"/>
  <c r="H77" i="1"/>
  <c r="M77" i="1" s="1"/>
  <c r="G78" i="1"/>
  <c r="L78" i="1" s="1"/>
  <c r="H78" i="1"/>
  <c r="M78" i="1" s="1"/>
  <c r="G79" i="1"/>
  <c r="L79" i="1" s="1"/>
  <c r="H79" i="1"/>
  <c r="M79" i="1" s="1"/>
  <c r="G85" i="1"/>
  <c r="L85" i="1" s="1"/>
  <c r="H85" i="1"/>
  <c r="M85" i="1" s="1"/>
  <c r="G86" i="1"/>
  <c r="L86" i="1" s="1"/>
  <c r="H86" i="1"/>
  <c r="M86" i="1" s="1"/>
  <c r="G87" i="1"/>
  <c r="L87" i="1" s="1"/>
  <c r="H87" i="1"/>
  <c r="M87" i="1" s="1"/>
  <c r="G88" i="1"/>
  <c r="L88" i="1" s="1"/>
  <c r="H88" i="1"/>
  <c r="M88" i="1" s="1"/>
  <c r="G89" i="1"/>
  <c r="L89" i="1" s="1"/>
  <c r="H89" i="1"/>
  <c r="M89" i="1" s="1"/>
  <c r="G93" i="1"/>
  <c r="H93" i="1"/>
  <c r="G96" i="1"/>
  <c r="L96" i="1" s="1"/>
  <c r="H96" i="1"/>
  <c r="M96" i="1" s="1"/>
  <c r="G97" i="1"/>
  <c r="L97" i="1" s="1"/>
  <c r="H97" i="1"/>
  <c r="M97" i="1" s="1"/>
  <c r="G98" i="1"/>
  <c r="L98" i="1" s="1"/>
  <c r="H98" i="1"/>
  <c r="M98" i="1" s="1"/>
  <c r="G99" i="1"/>
  <c r="L99" i="1" s="1"/>
  <c r="H99" i="1"/>
  <c r="M99" i="1" s="1"/>
  <c r="G100" i="1"/>
  <c r="L100" i="1" s="1"/>
  <c r="H100" i="1"/>
  <c r="M100" i="1" s="1"/>
  <c r="G101" i="1"/>
  <c r="L101" i="1" s="1"/>
  <c r="H101" i="1"/>
  <c r="M101" i="1" s="1"/>
  <c r="G102" i="1"/>
  <c r="L102" i="1" s="1"/>
  <c r="H102" i="1"/>
  <c r="M102" i="1" s="1"/>
  <c r="G103" i="1"/>
  <c r="L103" i="1" s="1"/>
  <c r="H103" i="1"/>
  <c r="M103" i="1" s="1"/>
  <c r="G104" i="1"/>
  <c r="L104" i="1" s="1"/>
  <c r="H104" i="1"/>
  <c r="M104" i="1" s="1"/>
  <c r="G107" i="1"/>
  <c r="L107" i="1" s="1"/>
  <c r="H107" i="1"/>
  <c r="M107" i="1" s="1"/>
  <c r="G110" i="1"/>
  <c r="L110" i="1" s="1"/>
  <c r="H110" i="1"/>
  <c r="M110" i="1" s="1"/>
  <c r="G111" i="1"/>
  <c r="L111" i="1" s="1"/>
  <c r="H111" i="1"/>
  <c r="M111" i="1" s="1"/>
  <c r="G117" i="1"/>
  <c r="L117" i="1" s="1"/>
  <c r="H117" i="1"/>
  <c r="M117" i="1" s="1"/>
  <c r="G118" i="1"/>
  <c r="L118" i="1" s="1"/>
  <c r="H118" i="1"/>
  <c r="M118" i="1" s="1"/>
  <c r="G119" i="1"/>
  <c r="L119" i="1" s="1"/>
  <c r="H119" i="1"/>
  <c r="M119" i="1" s="1"/>
  <c r="G120" i="1"/>
  <c r="L120" i="1" s="1"/>
  <c r="H120" i="1"/>
  <c r="M120" i="1" s="1"/>
  <c r="G121" i="1"/>
  <c r="L121" i="1" s="1"/>
  <c r="H121" i="1"/>
  <c r="M121" i="1" s="1"/>
  <c r="G122" i="1"/>
  <c r="L122" i="1" s="1"/>
  <c r="H122" i="1"/>
  <c r="M122" i="1" s="1"/>
  <c r="G123" i="1"/>
  <c r="L123" i="1" s="1"/>
  <c r="H123" i="1"/>
  <c r="M123" i="1" s="1"/>
  <c r="G124" i="1"/>
  <c r="L124" i="1" s="1"/>
  <c r="H124" i="1"/>
  <c r="M124" i="1" s="1"/>
  <c r="G125" i="1"/>
  <c r="L125" i="1" s="1"/>
  <c r="H125" i="1"/>
  <c r="M125" i="1" s="1"/>
  <c r="G126" i="1"/>
  <c r="L126" i="1" s="1"/>
  <c r="H126" i="1"/>
  <c r="M126" i="1" s="1"/>
  <c r="G127" i="1"/>
  <c r="L127" i="1" s="1"/>
  <c r="H127" i="1"/>
  <c r="M127" i="1" s="1"/>
  <c r="G128" i="1"/>
  <c r="L128" i="1" s="1"/>
  <c r="H128" i="1"/>
  <c r="M128" i="1" s="1"/>
  <c r="G129" i="1"/>
  <c r="L129" i="1" s="1"/>
  <c r="H129" i="1"/>
  <c r="M129" i="1" s="1"/>
  <c r="G130" i="1"/>
  <c r="L130" i="1" s="1"/>
  <c r="H130" i="1"/>
  <c r="M130" i="1" s="1"/>
  <c r="G131" i="1"/>
  <c r="L131" i="1" s="1"/>
  <c r="H131" i="1"/>
  <c r="M131" i="1" s="1"/>
  <c r="G132" i="1"/>
  <c r="L132" i="1" s="1"/>
  <c r="H132" i="1"/>
  <c r="M132" i="1" s="1"/>
  <c r="G133" i="1"/>
  <c r="L133" i="1" s="1"/>
  <c r="H133" i="1"/>
  <c r="M133" i="1" s="1"/>
  <c r="G138" i="1"/>
  <c r="H138" i="1"/>
  <c r="G142" i="1"/>
  <c r="H142" i="1"/>
  <c r="G152" i="1"/>
  <c r="H152" i="1"/>
  <c r="M152" i="1" s="1"/>
  <c r="M151" i="1" s="1"/>
  <c r="G158" i="1"/>
  <c r="L158" i="1" s="1"/>
  <c r="H158" i="1"/>
  <c r="G163" i="1"/>
  <c r="L163" i="1" s="1"/>
  <c r="H163" i="1"/>
  <c r="M163" i="1" s="1"/>
  <c r="G164" i="1"/>
  <c r="L164" i="1" s="1"/>
  <c r="H164" i="1"/>
  <c r="M164" i="1" s="1"/>
  <c r="G165" i="1"/>
  <c r="L165" i="1" s="1"/>
  <c r="H165" i="1"/>
  <c r="M165" i="1" s="1"/>
  <c r="G166" i="1"/>
  <c r="L166" i="1" s="1"/>
  <c r="H166" i="1"/>
  <c r="M166" i="1" s="1"/>
  <c r="G167" i="1"/>
  <c r="L167" i="1" s="1"/>
  <c r="H167" i="1"/>
  <c r="M167" i="1" s="1"/>
  <c r="G168" i="1"/>
  <c r="L168" i="1" s="1"/>
  <c r="H168" i="1"/>
  <c r="M168" i="1" s="1"/>
  <c r="G172" i="1"/>
  <c r="L172" i="1" s="1"/>
  <c r="H172" i="1"/>
  <c r="M172" i="1" s="1"/>
  <c r="G175" i="1"/>
  <c r="L175" i="1" s="1"/>
  <c r="H175" i="1"/>
  <c r="M175" i="1" s="1"/>
  <c r="G176" i="1"/>
  <c r="L176" i="1" s="1"/>
  <c r="H176" i="1"/>
  <c r="M176" i="1" s="1"/>
  <c r="G177" i="1"/>
  <c r="L177" i="1" s="1"/>
  <c r="H177" i="1"/>
  <c r="M177" i="1" s="1"/>
  <c r="G178" i="1"/>
  <c r="L178" i="1" s="1"/>
  <c r="H178" i="1"/>
  <c r="M178" i="1" s="1"/>
  <c r="G179" i="1"/>
  <c r="L179" i="1" s="1"/>
  <c r="H179" i="1"/>
  <c r="M179" i="1" s="1"/>
  <c r="G180" i="1"/>
  <c r="L180" i="1" s="1"/>
  <c r="H180" i="1"/>
  <c r="M180" i="1" s="1"/>
  <c r="G181" i="1"/>
  <c r="L181" i="1" s="1"/>
  <c r="H181" i="1"/>
  <c r="M181" i="1" s="1"/>
  <c r="G185" i="1"/>
  <c r="L185" i="1" s="1"/>
  <c r="H185" i="1"/>
  <c r="M185" i="1" s="1"/>
  <c r="G186" i="1"/>
  <c r="L186" i="1" s="1"/>
  <c r="H186" i="1"/>
  <c r="M186" i="1" s="1"/>
  <c r="G187" i="1"/>
  <c r="L187" i="1" s="1"/>
  <c r="H187" i="1"/>
  <c r="M187" i="1" s="1"/>
  <c r="G188" i="1"/>
  <c r="L188" i="1" s="1"/>
  <c r="H188" i="1"/>
  <c r="M188" i="1" s="1"/>
  <c r="H10" i="1"/>
  <c r="M10" i="1" s="1"/>
  <c r="G10" i="1"/>
  <c r="L10" i="1" s="1"/>
  <c r="E8" i="1"/>
  <c r="F8" i="1"/>
  <c r="N97" i="5" l="1"/>
  <c r="S98" i="5"/>
  <c r="N25" i="5"/>
  <c r="S26" i="5"/>
  <c r="N148" i="5"/>
  <c r="S149" i="5"/>
  <c r="N123" i="5"/>
  <c r="S124" i="5"/>
  <c r="N161" i="5"/>
  <c r="S162" i="5"/>
  <c r="N66" i="5"/>
  <c r="S67" i="5"/>
  <c r="M6" i="5"/>
  <c r="N76" i="5"/>
  <c r="S78" i="5"/>
  <c r="N35" i="5"/>
  <c r="S37" i="5"/>
  <c r="N100" i="5"/>
  <c r="S101" i="5"/>
  <c r="N115" i="5"/>
  <c r="S116" i="5"/>
  <c r="N158" i="5"/>
  <c r="S159" i="5"/>
  <c r="I6" i="5"/>
  <c r="G6" i="5"/>
  <c r="G200" i="5" s="1"/>
  <c r="M200" i="5"/>
  <c r="N8" i="5"/>
  <c r="I200" i="5"/>
  <c r="L8" i="5"/>
  <c r="L6" i="4"/>
  <c r="L194" i="4" s="1"/>
  <c r="M6" i="4"/>
  <c r="M194" i="4" s="1"/>
  <c r="N194" i="4"/>
  <c r="L21" i="1"/>
  <c r="L20" i="1" s="1"/>
  <c r="G20" i="1"/>
  <c r="N186" i="1"/>
  <c r="M76" i="1"/>
  <c r="M75" i="1" s="1"/>
  <c r="H75" i="1"/>
  <c r="M25" i="1"/>
  <c r="L76" i="1"/>
  <c r="L75" i="1" s="1"/>
  <c r="G75" i="1"/>
  <c r="N187" i="1"/>
  <c r="N185" i="1"/>
  <c r="N178" i="1"/>
  <c r="N176" i="1"/>
  <c r="N167" i="1"/>
  <c r="N165" i="1"/>
  <c r="N130" i="1"/>
  <c r="N128" i="1"/>
  <c r="N126" i="1"/>
  <c r="N124" i="1"/>
  <c r="N122" i="1"/>
  <c r="N120" i="1"/>
  <c r="N118" i="1"/>
  <c r="N111" i="1"/>
  <c r="N107" i="1"/>
  <c r="N103" i="1"/>
  <c r="N101" i="1"/>
  <c r="N99" i="1"/>
  <c r="N97" i="1"/>
  <c r="N88" i="1"/>
  <c r="N86" i="1"/>
  <c r="N79" i="1"/>
  <c r="N77" i="1"/>
  <c r="N62" i="1"/>
  <c r="N58" i="1"/>
  <c r="N52" i="1"/>
  <c r="N50" i="1"/>
  <c r="N48" i="1"/>
  <c r="N46" i="1"/>
  <c r="N44" i="1"/>
  <c r="N42" i="1"/>
  <c r="N40" i="1"/>
  <c r="N38" i="1"/>
  <c r="N27" i="1"/>
  <c r="N17" i="1"/>
  <c r="N15" i="1"/>
  <c r="N13" i="1"/>
  <c r="N163" i="1"/>
  <c r="L162" i="1"/>
  <c r="L160" i="1" s="1"/>
  <c r="G137" i="1"/>
  <c r="L138" i="1"/>
  <c r="H141" i="1"/>
  <c r="M142" i="1"/>
  <c r="M141" i="1" s="1"/>
  <c r="M109" i="1"/>
  <c r="M84" i="1"/>
  <c r="M8" i="1"/>
  <c r="N90" i="1"/>
  <c r="N181" i="1"/>
  <c r="N179" i="1"/>
  <c r="N175" i="1"/>
  <c r="N166" i="1"/>
  <c r="N164" i="1"/>
  <c r="L157" i="1"/>
  <c r="G141" i="1"/>
  <c r="L142" i="1"/>
  <c r="N133" i="1"/>
  <c r="N131" i="1"/>
  <c r="N129" i="1"/>
  <c r="N127" i="1"/>
  <c r="N125" i="1"/>
  <c r="N123" i="1"/>
  <c r="N121" i="1"/>
  <c r="N119" i="1"/>
  <c r="N117" i="1"/>
  <c r="L116" i="1"/>
  <c r="N110" i="1"/>
  <c r="L109" i="1"/>
  <c r="N104" i="1"/>
  <c r="N102" i="1"/>
  <c r="N100" i="1"/>
  <c r="N98" i="1"/>
  <c r="N96" i="1"/>
  <c r="L95" i="1"/>
  <c r="N89" i="1"/>
  <c r="N87" i="1"/>
  <c r="N85" i="1"/>
  <c r="L84" i="1"/>
  <c r="N78" i="1"/>
  <c r="N63" i="1"/>
  <c r="N61" i="1"/>
  <c r="N59" i="1"/>
  <c r="N57" i="1"/>
  <c r="N51" i="1"/>
  <c r="N49" i="1"/>
  <c r="N47" i="1"/>
  <c r="N45" i="1"/>
  <c r="N43" i="1"/>
  <c r="N41" i="1"/>
  <c r="N39" i="1"/>
  <c r="N37" i="1"/>
  <c r="N28" i="1"/>
  <c r="N26" i="1"/>
  <c r="L25" i="1"/>
  <c r="N18" i="1"/>
  <c r="N16" i="1"/>
  <c r="N14" i="1"/>
  <c r="G154" i="1"/>
  <c r="L155" i="1"/>
  <c r="N172" i="1"/>
  <c r="L171" i="1"/>
  <c r="G151" i="1"/>
  <c r="L152" i="1"/>
  <c r="G92" i="1"/>
  <c r="L93" i="1"/>
  <c r="G65" i="1"/>
  <c r="G35" i="1" s="1"/>
  <c r="L66" i="1"/>
  <c r="L31" i="1"/>
  <c r="L30" i="1" s="1"/>
  <c r="H68" i="1"/>
  <c r="M69" i="1"/>
  <c r="M68" i="1" s="1"/>
  <c r="H157" i="1"/>
  <c r="M158" i="1"/>
  <c r="M157" i="1" s="1"/>
  <c r="N112" i="1"/>
  <c r="N188" i="1"/>
  <c r="N177" i="1"/>
  <c r="N168" i="1"/>
  <c r="N10" i="1"/>
  <c r="N180" i="1"/>
  <c r="M171" i="1"/>
  <c r="M162" i="1"/>
  <c r="M160" i="1" s="1"/>
  <c r="H137" i="1"/>
  <c r="M138" i="1"/>
  <c r="M137" i="1" s="1"/>
  <c r="N132" i="1"/>
  <c r="M116" i="1"/>
  <c r="M95" i="1"/>
  <c r="H92" i="1"/>
  <c r="M93" i="1"/>
  <c r="M92" i="1" s="1"/>
  <c r="H65" i="1"/>
  <c r="H35" i="1" s="1"/>
  <c r="M66" i="1"/>
  <c r="M65" i="1" s="1"/>
  <c r="M35" i="1" s="1"/>
  <c r="N60" i="1"/>
  <c r="M31" i="1"/>
  <c r="M30" i="1" s="1"/>
  <c r="M21" i="1"/>
  <c r="M20" i="1" s="1"/>
  <c r="N11" i="1"/>
  <c r="N53" i="1"/>
  <c r="G68" i="1"/>
  <c r="L69" i="1"/>
  <c r="H154" i="1"/>
  <c r="M155" i="1"/>
  <c r="M154" i="1" s="1"/>
  <c r="F6" i="1"/>
  <c r="F193" i="1" s="1"/>
  <c r="H116" i="1"/>
  <c r="E6" i="1"/>
  <c r="E193" i="1" s="1"/>
  <c r="G116" i="1"/>
  <c r="I27" i="1"/>
  <c r="I123" i="1"/>
  <c r="I98" i="1"/>
  <c r="I89" i="1"/>
  <c r="I69" i="1"/>
  <c r="I68" i="1" s="1"/>
  <c r="I155" i="1"/>
  <c r="I154" i="1" s="1"/>
  <c r="H84" i="1"/>
  <c r="I185" i="1"/>
  <c r="I130" i="1"/>
  <c r="G84" i="1"/>
  <c r="I59" i="1"/>
  <c r="I43" i="1"/>
  <c r="I41" i="1"/>
  <c r="I39" i="1"/>
  <c r="I26" i="1"/>
  <c r="I120" i="1"/>
  <c r="I111" i="1"/>
  <c r="I97" i="1"/>
  <c r="I168" i="1"/>
  <c r="I133" i="1"/>
  <c r="H109" i="1"/>
  <c r="I44" i="1"/>
  <c r="I188" i="1"/>
  <c r="I122" i="1"/>
  <c r="I118" i="1"/>
  <c r="I53" i="1"/>
  <c r="I152" i="1"/>
  <c r="I151" i="1" s="1"/>
  <c r="G109" i="1"/>
  <c r="I45" i="1"/>
  <c r="I90" i="1"/>
  <c r="I21" i="1"/>
  <c r="I20" i="1" s="1"/>
  <c r="I112" i="1"/>
  <c r="I17" i="1"/>
  <c r="I119" i="1"/>
  <c r="I52" i="1"/>
  <c r="I172" i="1"/>
  <c r="I167" i="1"/>
  <c r="I165" i="1"/>
  <c r="I138" i="1"/>
  <c r="I137" i="1" s="1"/>
  <c r="I107" i="1"/>
  <c r="I96" i="1"/>
  <c r="I42" i="1"/>
  <c r="I40" i="1"/>
  <c r="I38" i="1"/>
  <c r="I11" i="1"/>
  <c r="H162" i="1"/>
  <c r="H160" i="1" s="1"/>
  <c r="I121" i="1"/>
  <c r="I117" i="1"/>
  <c r="I58" i="1"/>
  <c r="I175" i="1"/>
  <c r="I164" i="1"/>
  <c r="I62" i="1"/>
  <c r="I181" i="1"/>
  <c r="I179" i="1"/>
  <c r="I177" i="1"/>
  <c r="G162" i="1"/>
  <c r="G160" i="1" s="1"/>
  <c r="I129" i="1"/>
  <c r="I127" i="1"/>
  <c r="I125" i="1"/>
  <c r="I103" i="1"/>
  <c r="I101" i="1"/>
  <c r="I99" i="1"/>
  <c r="I78" i="1"/>
  <c r="I76" i="1"/>
  <c r="I63" i="1"/>
  <c r="I50" i="1"/>
  <c r="I48" i="1"/>
  <c r="I46" i="1"/>
  <c r="I31" i="1"/>
  <c r="I30" i="1" s="1"/>
  <c r="I28" i="1"/>
  <c r="H25" i="1"/>
  <c r="I13" i="1"/>
  <c r="H8" i="1"/>
  <c r="I187" i="1"/>
  <c r="I166" i="1"/>
  <c r="I142" i="1"/>
  <c r="I141" i="1" s="1"/>
  <c r="I132" i="1"/>
  <c r="G25" i="1"/>
  <c r="H151" i="1"/>
  <c r="I186" i="1"/>
  <c r="I180" i="1"/>
  <c r="I178" i="1"/>
  <c r="I176" i="1"/>
  <c r="H171" i="1"/>
  <c r="I163" i="1"/>
  <c r="I158" i="1"/>
  <c r="I157" i="1" s="1"/>
  <c r="I131" i="1"/>
  <c r="I128" i="1"/>
  <c r="I126" i="1"/>
  <c r="I124" i="1"/>
  <c r="I104" i="1"/>
  <c r="I102" i="1"/>
  <c r="I100" i="1"/>
  <c r="H95" i="1"/>
  <c r="I88" i="1"/>
  <c r="I79" i="1"/>
  <c r="I77" i="1"/>
  <c r="I66" i="1"/>
  <c r="I65" i="1" s="1"/>
  <c r="I51" i="1"/>
  <c r="I49" i="1"/>
  <c r="I47" i="1"/>
  <c r="I37" i="1"/>
  <c r="I16" i="1"/>
  <c r="G171" i="1"/>
  <c r="I93" i="1"/>
  <c r="I92" i="1" s="1"/>
  <c r="I86" i="1"/>
  <c r="I61" i="1"/>
  <c r="I14" i="1"/>
  <c r="I85" i="1"/>
  <c r="G157" i="1"/>
  <c r="G95" i="1"/>
  <c r="I110" i="1"/>
  <c r="I87" i="1"/>
  <c r="I60" i="1"/>
  <c r="I57" i="1"/>
  <c r="I18" i="1"/>
  <c r="I15" i="1"/>
  <c r="I10" i="1"/>
  <c r="D111" i="1"/>
  <c r="S166" i="5" l="1"/>
  <c r="L6" i="5"/>
  <c r="L200" i="5" s="1"/>
  <c r="N6" i="5"/>
  <c r="N200" i="5" s="1"/>
  <c r="N25" i="1"/>
  <c r="I75" i="1"/>
  <c r="N76" i="1"/>
  <c r="N75" i="1" s="1"/>
  <c r="N109" i="1"/>
  <c r="N31" i="1"/>
  <c r="N30" i="1" s="1"/>
  <c r="N158" i="1"/>
  <c r="N157" i="1" s="1"/>
  <c r="N66" i="1"/>
  <c r="N65" i="1" s="1"/>
  <c r="N35" i="1" s="1"/>
  <c r="L65" i="1"/>
  <c r="L35" i="1" s="1"/>
  <c r="L151" i="1"/>
  <c r="N152" i="1"/>
  <c r="N151" i="1" s="1"/>
  <c r="L154" i="1"/>
  <c r="N155" i="1"/>
  <c r="N154" i="1" s="1"/>
  <c r="N84" i="1"/>
  <c r="N95" i="1"/>
  <c r="N116" i="1"/>
  <c r="N93" i="1"/>
  <c r="N92" i="1" s="1"/>
  <c r="L92" i="1"/>
  <c r="N138" i="1"/>
  <c r="N137" i="1" s="1"/>
  <c r="L137" i="1"/>
  <c r="N171" i="1"/>
  <c r="M6" i="1"/>
  <c r="M193" i="1" s="1"/>
  <c r="N69" i="1"/>
  <c r="N68" i="1" s="1"/>
  <c r="L68" i="1"/>
  <c r="L141" i="1"/>
  <c r="N142" i="1"/>
  <c r="N141" i="1" s="1"/>
  <c r="N21" i="1"/>
  <c r="N20" i="1" s="1"/>
  <c r="N162" i="1"/>
  <c r="N160" i="1" s="1"/>
  <c r="I109" i="1"/>
  <c r="H6" i="1"/>
  <c r="H193" i="1" s="1"/>
  <c r="I116" i="1"/>
  <c r="I25" i="1"/>
  <c r="I162" i="1"/>
  <c r="I160" i="1" s="1"/>
  <c r="I84" i="1"/>
  <c r="I35" i="1"/>
  <c r="I95" i="1"/>
  <c r="I171" i="1"/>
  <c r="D110" i="1"/>
  <c r="D109" i="1" s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17" i="1"/>
  <c r="D138" i="1"/>
  <c r="D137" i="1" s="1"/>
  <c r="D116" i="1" l="1"/>
  <c r="C65" i="1"/>
  <c r="B65" i="1"/>
  <c r="D66" i="1"/>
  <c r="D65" i="1" s="1"/>
  <c r="B12" i="1" l="1"/>
  <c r="D11" i="1"/>
  <c r="D10" i="1"/>
  <c r="B162" i="1"/>
  <c r="D12" i="1" l="1"/>
  <c r="G12" i="1"/>
  <c r="L12" i="1" s="1"/>
  <c r="B8" i="1"/>
  <c r="C8" i="1"/>
  <c r="N12" i="1" l="1"/>
  <c r="N8" i="1" s="1"/>
  <c r="N6" i="1" s="1"/>
  <c r="N193" i="1" s="1"/>
  <c r="L8" i="1"/>
  <c r="L6" i="1" s="1"/>
  <c r="L193" i="1" s="1"/>
  <c r="I12" i="1"/>
  <c r="I8" i="1" s="1"/>
  <c r="G8" i="1"/>
  <c r="B92" i="1"/>
  <c r="C92" i="1"/>
  <c r="D93" i="1"/>
  <c r="B25" i="1"/>
  <c r="C25" i="1"/>
  <c r="B95" i="1"/>
  <c r="C95" i="1"/>
  <c r="D181" i="1"/>
  <c r="D185" i="1"/>
  <c r="D180" i="1"/>
  <c r="D179" i="1"/>
  <c r="D175" i="1"/>
  <c r="G6" i="1" l="1"/>
  <c r="I6" i="1"/>
  <c r="I193" i="1" s="1"/>
  <c r="B151" i="1"/>
  <c r="C151" i="1"/>
  <c r="B157" i="1"/>
  <c r="C157" i="1"/>
  <c r="D103" i="1"/>
  <c r="D104" i="1"/>
  <c r="D107" i="1"/>
  <c r="D158" i="1"/>
  <c r="D157" i="1" s="1"/>
  <c r="D88" i="1"/>
  <c r="D77" i="1"/>
  <c r="D58" i="1"/>
  <c r="D59" i="1"/>
  <c r="D60" i="1"/>
  <c r="D61" i="1"/>
  <c r="D62" i="1"/>
  <c r="D63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167" i="1"/>
  <c r="D168" i="1"/>
  <c r="C162" i="1"/>
  <c r="C160" i="1" s="1"/>
  <c r="B160" i="1"/>
  <c r="D188" i="1"/>
  <c r="D187" i="1"/>
  <c r="D186" i="1"/>
  <c r="D178" i="1"/>
  <c r="D177" i="1"/>
  <c r="D176" i="1"/>
  <c r="D172" i="1"/>
  <c r="C171" i="1"/>
  <c r="B171" i="1"/>
  <c r="D166" i="1"/>
  <c r="D165" i="1"/>
  <c r="D164" i="1"/>
  <c r="D163" i="1"/>
  <c r="D152" i="1"/>
  <c r="D142" i="1"/>
  <c r="D141" i="1" s="1"/>
  <c r="C141" i="1"/>
  <c r="B141" i="1"/>
  <c r="D102" i="1"/>
  <c r="D101" i="1"/>
  <c r="D100" i="1"/>
  <c r="D99" i="1"/>
  <c r="D52" i="1"/>
  <c r="D28" i="1"/>
  <c r="D27" i="1"/>
  <c r="D26" i="1"/>
  <c r="D98" i="1"/>
  <c r="D97" i="1"/>
  <c r="D96" i="1"/>
  <c r="D92" i="1"/>
  <c r="D89" i="1"/>
  <c r="D87" i="1"/>
  <c r="D86" i="1"/>
  <c r="D85" i="1"/>
  <c r="D79" i="1"/>
  <c r="D78" i="1"/>
  <c r="D76" i="1"/>
  <c r="D57" i="1"/>
  <c r="C35" i="1"/>
  <c r="B35" i="1"/>
  <c r="D31" i="1"/>
  <c r="D30" i="1" s="1"/>
  <c r="D21" i="1"/>
  <c r="D20" i="1" s="1"/>
  <c r="D18" i="1"/>
  <c r="D17" i="1"/>
  <c r="D16" i="1"/>
  <c r="D15" i="1"/>
  <c r="D14" i="1"/>
  <c r="D13" i="1"/>
  <c r="D9" i="1"/>
  <c r="D75" i="1" l="1"/>
  <c r="B6" i="1"/>
  <c r="C6" i="1"/>
  <c r="G193" i="1"/>
  <c r="D84" i="1"/>
  <c r="D151" i="1"/>
  <c r="D8" i="1"/>
  <c r="D25" i="1"/>
  <c r="D95" i="1"/>
  <c r="D35" i="1"/>
  <c r="D162" i="1"/>
  <c r="D160" i="1" s="1"/>
  <c r="D171" i="1"/>
  <c r="D6" i="1" l="1"/>
  <c r="D193" i="1" s="1"/>
  <c r="C193" i="1"/>
  <c r="B193" i="1" l="1"/>
  <c r="D194" i="1" s="1"/>
</calcChain>
</file>

<file path=xl/sharedStrings.xml><?xml version="1.0" encoding="utf-8"?>
<sst xmlns="http://schemas.openxmlformats.org/spreadsheetml/2006/main" count="753" uniqueCount="175">
  <si>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</si>
  <si>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</si>
  <si>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</si>
  <si>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</si>
  <si>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</si>
  <si>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</si>
  <si>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</si>
  <si>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</si>
  <si>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</si>
  <si>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Gazdasági szervezettel működő intézmények összesen</t>
  </si>
  <si>
    <t>Gazdasági szervezettel nem rendelkező intézmények összesen</t>
  </si>
  <si>
    <t>Komáromi Kistáltos Óvoda kisértékű tárgyi eszközök</t>
  </si>
  <si>
    <t>Komáromi Napsugár Óvoda kisértékű tárgyi eszközök</t>
  </si>
  <si>
    <t>Komárom Város Egyesített Szociális Intézménye kisértékű tárgyi eszköz</t>
  </si>
  <si>
    <t>Jókai Mór Városi Könyvtár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</si>
  <si>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</si>
  <si>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</si>
  <si>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</si>
  <si>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</si>
  <si>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</si>
  <si>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</si>
  <si>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</si>
  <si>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</si>
  <si>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</si>
  <si>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</si>
  <si>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</si>
  <si>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</si>
  <si>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</si>
  <si>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</si>
  <si>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</si>
  <si>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</si>
  <si>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</si>
  <si>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</si>
  <si>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</si>
  <si>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</si>
  <si>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</si>
  <si>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</si>
  <si>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</si>
  <si>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</si>
  <si>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</si>
  <si>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</si>
  <si>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</si>
  <si>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</si>
  <si>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</si>
  <si>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t>Közterület felügyeletre 2 db testkamera</t>
  </si>
  <si>
    <t>Útépítés</t>
  </si>
  <si>
    <t>Jászai Mari utca és Kölcsey utca csomópont csapadékvíz elvezetésének megoldása</t>
  </si>
  <si>
    <t>Kodály Z. utca csapadékvíz elvezetésének megoldása</t>
  </si>
  <si>
    <t>052080Szennyvízcsatorna építése, fenntartása, üzemeltetése</t>
  </si>
  <si>
    <t>Mátrai Gyula utca garázssor közvilágítási hálózat kiépítése</t>
  </si>
  <si>
    <t>Vadkamera beszerzés (illegális hulladéklerakókhoz)</t>
  </si>
  <si>
    <t>Molaj sportpálya villamos energia ellátásának kiépítése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</si>
  <si>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</si>
  <si>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</si>
  <si>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</si>
  <si>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</si>
  <si>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</si>
  <si>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</si>
  <si>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013320 Köztemető fenntartás és működtetés</t>
  </si>
  <si>
    <t>Kisértékű egyéb gép, berendezés</t>
  </si>
  <si>
    <t>Tárgyi eszközök</t>
  </si>
  <si>
    <t>Székely B.u.20. sz. előtti szakasz csapadékvíz elezetésének megoldása</t>
  </si>
  <si>
    <t>Termőföld vásárlás (Ipari park)</t>
  </si>
  <si>
    <t>066010 Zöldterület-kezelés</t>
  </si>
  <si>
    <t>Összesen</t>
  </si>
  <si>
    <t>Klíma lakosságszolgálatra</t>
  </si>
  <si>
    <t>Anyakönyvi vállszalag 2 db</t>
  </si>
  <si>
    <t>Aranyember utca vége</t>
  </si>
  <si>
    <t>Balassi Bálint utca</t>
  </si>
  <si>
    <t>Bajcsy-Zsilinszky E. u.</t>
  </si>
  <si>
    <t>Blaha Lujza utca</t>
  </si>
  <si>
    <t>Dobó István utca + csapadékvíz</t>
  </si>
  <si>
    <t>Domb utca</t>
  </si>
  <si>
    <t>Sport utca út és járda felújítás (Liget sarok - Igmándi út)</t>
  </si>
  <si>
    <t>Laktanya köz vége + csapadékvíz</t>
  </si>
  <si>
    <t>Szúnyogvár utca</t>
  </si>
  <si>
    <t>Zsák utca</t>
  </si>
  <si>
    <t>Gróf Zichy M. u. út+csapadékvíz+közvil.</t>
  </si>
  <si>
    <t>Erődök útja - részleges aszfalt út</t>
  </si>
  <si>
    <t>Sport utca parkoló kialakítás</t>
  </si>
  <si>
    <t>Bokréta utca az Iskola körül</t>
  </si>
  <si>
    <t>Hulladékudvarhoz vezető út átépítése</t>
  </si>
  <si>
    <t>Bem utca járda és kapubejáró</t>
  </si>
  <si>
    <t>Madách Imre utca járda, gyalogos-átkelőhely és parkoló</t>
  </si>
  <si>
    <t>Köztársaság utca járda és kapubejáró</t>
  </si>
  <si>
    <t>Báthory István utca járda</t>
  </si>
  <si>
    <t>Irinyi János utca járda és kerékpárút felújítása</t>
  </si>
  <si>
    <t xml:space="preserve">Dózsa György utca Bokréta és iskola utca közötti szakaszán a járda építést </t>
  </si>
  <si>
    <t>Batsányi J. u. csapadékcsatorna építés</t>
  </si>
  <si>
    <t>Domb utca közvilágítási hálózat kiépítése</t>
  </si>
  <si>
    <t>TrafiBox telepítése</t>
  </si>
  <si>
    <t>Utcanév tábla készítés</t>
  </si>
  <si>
    <t>Kórház parkoló fedett kerékpártároló létesítés</t>
  </si>
  <si>
    <t xml:space="preserve">Rüdiger tavi kiszolgáló épület létesítés </t>
  </si>
  <si>
    <t>Új Hajléktalan szálló építés, terület előkészítés</t>
  </si>
  <si>
    <t>107013 Hajléktalanok átmeneti ellátása</t>
  </si>
  <si>
    <t>Komáromi Csillag Óvoda 4 db klíma</t>
  </si>
  <si>
    <t>Virágtartó dézsák</t>
  </si>
  <si>
    <t>045160 Közutak, hidak, lagutak üzemeltetése és fenntartása</t>
  </si>
  <si>
    <t>Közlekedési táblák, forgalomtechnika, hiányosságok pótlása</t>
  </si>
  <si>
    <t>Komáromi Kistáltos Óvoda 2 db légkondi tornateremre</t>
  </si>
  <si>
    <t>Komáromi Napsugár Óvoda 1 db klíma Katica csoportba</t>
  </si>
  <si>
    <t>072111 Háziorvosi alapellátás</t>
  </si>
  <si>
    <t>072311 Fogorvosi alapellátás</t>
  </si>
  <si>
    <t>074032 Ifjúság-egészségügyi gondozás</t>
  </si>
  <si>
    <t>Irodai forgószék 2 db</t>
  </si>
  <si>
    <t>5 db reluxa</t>
  </si>
  <si>
    <t>Hőlégsterilizáló 1 db</t>
  </si>
  <si>
    <t>Fogó 1 db</t>
  </si>
  <si>
    <t>Ólomkötény 1 db</t>
  </si>
  <si>
    <t>Depurátor hegy 3 db</t>
  </si>
  <si>
    <t>Sebészeti olló 2 db</t>
  </si>
  <si>
    <t>Raspatórium 1 db</t>
  </si>
  <si>
    <t>Tűfogó 2 db</t>
  </si>
  <si>
    <t>Polimerizációs lámpa 1 db</t>
  </si>
  <si>
    <t>Turbina 1 db</t>
  </si>
  <si>
    <t>Fogászati csipesz 6 db</t>
  </si>
  <si>
    <t>Különálló depurátor 1 db</t>
  </si>
  <si>
    <t>Panoráma röntgengép</t>
  </si>
  <si>
    <t>Dr.Zsilka Ilona rendelőjébe eszközök vásárlása</t>
  </si>
  <si>
    <t>Ügyelet - épület felújítás támogatásból</t>
  </si>
  <si>
    <t>Energetikai korszerűsítés - Idősek Otthona - pályázati önerő</t>
  </si>
  <si>
    <t>Szabadidőpark kialakítás támogatásból (Élhető város)</t>
  </si>
  <si>
    <t>Ipari park összekötő út támogatásból (INZI út)</t>
  </si>
  <si>
    <t>Javasolt módosítás</t>
  </si>
  <si>
    <t>Komárom Város 2025. évi módosított beruházási előirányzata feladatonként (ÁFÁ-val)</t>
  </si>
  <si>
    <t>1/2025.(II.12) önk.rendelet
 eredeti ei</t>
  </si>
  <si>
    <t>Komárom, Maros u.2/A. orvosi rendelőbe 2 db klima szerelése</t>
  </si>
  <si>
    <t>Komárom, Mártirok u.-Száva u.csatlakozásánál autóbusz megálló peron kiépitéséhez tervek</t>
  </si>
  <si>
    <t>Komárom, Térffy - Szamos u.találkozásánál kandeláber épités</t>
  </si>
  <si>
    <t>051020 Nem veszélyes hulladék összetevőinek válogatása</t>
  </si>
  <si>
    <t>Tisztitsuk meg Magyarországot II. támogatásból kamera beszerzés</t>
  </si>
  <si>
    <t>104030 Gyermekek napközbeni ellátása</t>
  </si>
  <si>
    <t>Aprótalpak Bölcsőde részére fémház, térburkolat, gumiburkolat</t>
  </si>
  <si>
    <t>081061 Szabadidős park, fürdő és strandszolgáltatás</t>
  </si>
  <si>
    <t>Thermál Hotelbe tárgyi eszköz beszerzés</t>
  </si>
  <si>
    <t>Tárgyi eszköz beszerzés</t>
  </si>
  <si>
    <t>Iroda bútor</t>
  </si>
  <si>
    <t>Komáromi Csillag Óvoda szenzoros szoba kisértékű tárgyi eszközei</t>
  </si>
  <si>
    <t>Komáromi Klapka György Múzeum kisértékű tárgyi eszköz</t>
  </si>
  <si>
    <t>6/2025.(IV.8.) önk.rendelet
 módosított ei.</t>
  </si>
  <si>
    <t>../2025.(X...) önk.rendelet
 módosított ei.</t>
  </si>
  <si>
    <t>Komáromi Szivárvány Óvoda 3 db klima</t>
  </si>
  <si>
    <t>Komáromi Szivárvány Óvoda szellőző berendezés</t>
  </si>
  <si>
    <t>Komáromi Tóparti Óvoda kisértékű tárgyi eszköz</t>
  </si>
  <si>
    <t>Komáromi Tóparti Óvoda 3 db klíma</t>
  </si>
  <si>
    <t>Komáromi Klapka György Múzeum 1 db mobiltelefon</t>
  </si>
  <si>
    <t>Komáromi Klapka György Múzeum 1 db reformkori ruha</t>
  </si>
  <si>
    <t>Térffy Gy.u.vizjogi fennmaradási és üzemeltetési eng.terv.</t>
  </si>
  <si>
    <t>13.főúton 13602 és 13603 jelű parkoló ágak lezárási terve</t>
  </si>
  <si>
    <t>081071 Üdülő-szálláshely szolgáltatás, étkezés</t>
  </si>
  <si>
    <t>Balatonudvari, Kossuth L.u.2. - internethálózat bővitése</t>
  </si>
  <si>
    <t>Térffy Gyula utcai szikkasztó mező építése 44-48.sz.előtt</t>
  </si>
  <si>
    <t>052020 Szennyviz gyűjtése, tisztitása, elhelyezése</t>
  </si>
  <si>
    <t xml:space="preserve">Szabadság téren 6 db  áramvételezési hely  kiépítése </t>
  </si>
  <si>
    <t>Hősök tere beruházáshoz kapcs.épitmény és tárgyi eszközbeszerzés</t>
  </si>
  <si>
    <t>Üdülőbe informatikai eszközök, tárgyi eszközök beszerzése, létesítése</t>
  </si>
  <si>
    <t>Laktanya köz 6-8. szennyvízcsatorna bekötés kivitelezése</t>
  </si>
  <si>
    <t>„Informatika a köz szolgálatában 2025.” című pályázathoz saját erő</t>
  </si>
  <si>
    <t>Fogászati kompresszor beszerzés</t>
  </si>
  <si>
    <t>Díszterembe hangosító berendezés beszerzése</t>
  </si>
  <si>
    <t xml:space="preserve">Dózsa György Általános Iskola udvar </t>
  </si>
  <si>
    <t>Bozsik József Általános Iskola pálya és udvar</t>
  </si>
  <si>
    <t>Komárom, Tamási Áron utca 9. orvosi rendelőbe 2 db klima szerelése</t>
  </si>
  <si>
    <t>Hitelfelvét</t>
  </si>
  <si>
    <t>Teljesités adatok</t>
  </si>
  <si>
    <t>Flóra</t>
  </si>
  <si>
    <t>Könyvelt</t>
  </si>
  <si>
    <t>Tulipán utca felújítás</t>
  </si>
  <si>
    <t>063080 Vízellátással kapcsolatos közmű építése, fenntartása, üzemeltetés</t>
  </si>
  <si>
    <t>Csém-Bartusek puszta vízellátásához 2 db kút</t>
  </si>
  <si>
    <t>Mártírok-Száva u.találkozásánál autóbusz peron kiépítés</t>
  </si>
  <si>
    <t>Ft</t>
  </si>
  <si>
    <t>Tagi kölcsön átminősítése részesedéssé</t>
  </si>
  <si>
    <t>20/2025. (X.22.) önk.rendelet
 módosított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</si>
</sst>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43" fontId="13" fillId="0" borderId="0" applyFont="0" applyFill="0" applyBorder="0" applyAlignment="0" applyProtection="0"/>
  </cellStyleXfs>
  <cellXfs count="49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3" fontId="3" fillId="0" borderId="0" xfId="0" applyNumberFormat="1" applyFont="1"/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/>
    <xf numFmtId="49" fontId="2" fillId="4" borderId="1" xfId="0" applyNumberFormat="1" applyFont="1" applyFill="1" applyBorder="1"/>
    <xf numFmtId="0" fontId="0" fillId="0" borderId="1" xfId="0" applyBorder="1"/>
    <xf numFmtId="0" fontId="3" fillId="0" borderId="1" xfId="0" applyFont="1" applyBorder="1"/>
    <xf numFmtId="0" fontId="12" fillId="0" borderId="4" xfId="0" applyFont="1" applyBorder="1"/>
    <xf numFmtId="164" fontId="0" fillId="0" borderId="0" xfId="2" applyNumberFormat="1" applyFont="1"/>
    <xf numFmtId="0" fontId="3" fillId="0" borderId="0" xfId="0" applyFont="1"/>
    <xf numFmtId="164" fontId="3" fillId="0" borderId="0" xfId="2" applyNumberFormat="1" applyFont="1"/>
    <xf numFmtId="164" fontId="0" fillId="0" borderId="0" xfId="2" applyNumberFormat="1" applyFont="1" applyFill="1"/>
    <xf numFmtId="164" fontId="3" fillId="0" borderId="0" xfId="2" applyNumberFormat="1" applyFont="1" applyFill="1"/>
    <xf numFmtId="0" fontId="0" fillId="7" borderId="0" xfId="0" applyFill="1"/>
    <xf numFmtId="3" fontId="0" fillId="0" borderId="0" xfId="0" applyNumberFormat="1"/>
    <xf numFmtId="0" fontId="9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6" borderId="0" xfId="0" applyNumberFormat="1" applyFill="1"/>
    <xf numFmtId="3" fontId="3" fillId="6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0" fillId="0" borderId="4" xfId="0" applyBorder="1"/>
    <xf numFmtId="3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F6116-46B9-4133-A5D2-C775562333CE}">
  <sheetPr>
    <pageSetUpPr fitToPage="1"/>
  </sheetPr>
  <dimension ref="A1:N436"/>
  <sheetViews>
    <sheetView tabSelected="1" zoomScaleNormal="100" zoomScaleSheetLayoutView="100" workbookViewId="0">
      <pane ySplit="5" topLeftCell="A6" activePane="bottomLeft" state="frozen"/>
      <selection pane="bottomLeft" activeCell="L4" sqref="L4:N4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customWidth="1"/>
  </cols>
  <sheetData>
    <row r="1" spans="1:14" ht="11.25" customHeight="1" x14ac:dyDescent="0.2">
      <c r="I1" s="17"/>
      <c r="N1" s="17" t="s">
        <v>19</v>
      </c>
    </row>
    <row r="2" spans="1:14" ht="12" customHeight="1" x14ac:dyDescent="0.2">
      <c r="A2" s="46" t="s">
        <v>125</v>
      </c>
      <c r="B2" s="46"/>
      <c r="C2" s="46"/>
      <c r="D2" s="46"/>
    </row>
    <row r="3" spans="1:14" x14ac:dyDescent="0.2">
      <c r="I3" s="6"/>
      <c r="N3" s="6" t="s">
        <v>4</v>
      </c>
    </row>
    <row r="4" spans="1:14" ht="24.75" customHeight="1" x14ac:dyDescent="0.2">
      <c r="A4" s="47" t="s">
        <v>0</v>
      </c>
      <c r="B4" s="45" t="s">
        <v>126</v>
      </c>
      <c r="C4" s="45"/>
      <c r="D4" s="45"/>
      <c r="E4" s="45" t="s">
        <v>124</v>
      </c>
      <c r="F4" s="45"/>
      <c r="G4" s="45" t="s">
        <v>140</v>
      </c>
      <c r="H4" s="45"/>
      <c r="I4" s="45"/>
      <c r="J4" s="45" t="s">
        <v>124</v>
      </c>
      <c r="K4" s="45"/>
      <c r="L4" s="45" t="s">
        <v>174</v>
      </c>
      <c r="M4" s="45"/>
      <c r="N4" s="45"/>
    </row>
    <row r="5" spans="1:14" ht="45.75" customHeight="1" x14ac:dyDescent="0.2">
      <c r="A5" s="48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</row>
    <row r="6" spans="1:14" ht="15" customHeight="1" x14ac:dyDescent="0.2">
      <c r="A6" s="7" t="s">
        <v>8</v>
      </c>
      <c r="B6" s="9">
        <f t="shared" ref="B6:M6" si="0">B8+B20+B25+B30+B36+B67+B70+B73+B77+B86+B90+B98+B101+B116+B124+B145+B149+B152+B156+B160+B163+B166</f>
        <v>6292346</v>
      </c>
      <c r="C6" s="9">
        <f t="shared" si="0"/>
        <v>770744</v>
      </c>
      <c r="D6" s="9">
        <f t="shared" si="0"/>
        <v>7063090</v>
      </c>
      <c r="E6" s="9">
        <f t="shared" si="0"/>
        <v>22818</v>
      </c>
      <c r="F6" s="9">
        <f t="shared" si="0"/>
        <v>0</v>
      </c>
      <c r="G6" s="9">
        <f t="shared" si="0"/>
        <v>6315164</v>
      </c>
      <c r="H6" s="9">
        <f t="shared" si="0"/>
        <v>770744</v>
      </c>
      <c r="I6" s="9">
        <f t="shared" si="0"/>
        <v>7085908</v>
      </c>
      <c r="J6" s="9">
        <f t="shared" si="0"/>
        <v>-1263855</v>
      </c>
      <c r="K6" s="9">
        <f t="shared" si="0"/>
        <v>-247864</v>
      </c>
      <c r="L6" s="9">
        <f t="shared" si="0"/>
        <v>5051309</v>
      </c>
      <c r="M6" s="9">
        <f t="shared" si="0"/>
        <v>522880</v>
      </c>
      <c r="N6" s="9">
        <f>N8+N20+N25+N30+N36+N67+N70+N73+N77+N86+N90+N98+N101+N116+N124+N145+N149+N152+N156+N160+N163+N166</f>
        <v>5574189</v>
      </c>
    </row>
    <row r="7" spans="1:14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N8" si="1">SUM(E9:E19)</f>
        <v>0</v>
      </c>
      <c r="F8" s="14">
        <f t="shared" si="1"/>
        <v>0</v>
      </c>
      <c r="G8" s="14">
        <f t="shared" si="1"/>
        <v>1926169</v>
      </c>
      <c r="H8" s="14">
        <f t="shared" si="1"/>
        <v>460744</v>
      </c>
      <c r="I8" s="14">
        <f t="shared" si="1"/>
        <v>2386913</v>
      </c>
      <c r="J8" s="14">
        <f t="shared" si="1"/>
        <v>20853</v>
      </c>
      <c r="K8" s="14">
        <f t="shared" si="1"/>
        <v>-251</v>
      </c>
      <c r="L8" s="14">
        <f t="shared" si="1"/>
        <v>1947022</v>
      </c>
      <c r="M8" s="14">
        <f t="shared" si="1"/>
        <v>460493</v>
      </c>
      <c r="N8" s="14">
        <f t="shared" si="1"/>
        <v>2407515</v>
      </c>
    </row>
    <row r="9" spans="1:14" ht="12.75" customHeight="1" x14ac:dyDescent="0.2">
      <c r="A9" s="4" t="s">
        <v>22</v>
      </c>
      <c r="B9" s="13"/>
      <c r="C9" s="13"/>
      <c r="D9" s="13">
        <f t="shared" ref="D9:D18" si="2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ht="12.75" customHeight="1" x14ac:dyDescent="0.2">
      <c r="A10" s="4" t="s">
        <v>23</v>
      </c>
      <c r="B10" s="13">
        <v>471748</v>
      </c>
      <c r="C10" s="13"/>
      <c r="D10" s="13">
        <f t="shared" si="2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</row>
    <row r="11" spans="1:14" ht="12.75" customHeight="1" x14ac:dyDescent="0.2">
      <c r="A11" s="19" t="s">
        <v>37</v>
      </c>
      <c r="B11" s="15">
        <v>471452</v>
      </c>
      <c r="C11" s="15"/>
      <c r="D11" s="13">
        <f t="shared" si="2"/>
        <v>471452</v>
      </c>
      <c r="E11" s="13"/>
      <c r="F11" s="13"/>
      <c r="G11" s="13">
        <f t="shared" ref="G11:H95" si="3">+B11+E11</f>
        <v>471452</v>
      </c>
      <c r="H11" s="13">
        <f t="shared" si="3"/>
        <v>0</v>
      </c>
      <c r="I11" s="13">
        <f t="shared" ref="I11:I95" si="4">+G11+H11</f>
        <v>471452</v>
      </c>
      <c r="J11" s="13"/>
      <c r="K11" s="13"/>
      <c r="L11" s="13">
        <f t="shared" ref="L11:M18" si="5">+G11+J11</f>
        <v>471452</v>
      </c>
      <c r="M11" s="13">
        <f t="shared" si="5"/>
        <v>0</v>
      </c>
      <c r="N11" s="13">
        <f t="shared" ref="N11:N18" si="6">+L11+M11</f>
        <v>471452</v>
      </c>
    </row>
    <row r="12" spans="1:14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3"/>
        <v>48243</v>
      </c>
      <c r="H12" s="13">
        <f t="shared" si="3"/>
        <v>0</v>
      </c>
      <c r="I12" s="13">
        <f t="shared" si="4"/>
        <v>48243</v>
      </c>
      <c r="J12" s="13">
        <v>20602</v>
      </c>
      <c r="K12" s="13"/>
      <c r="L12" s="13">
        <f t="shared" si="5"/>
        <v>68845</v>
      </c>
      <c r="M12" s="13">
        <f t="shared" si="5"/>
        <v>0</v>
      </c>
      <c r="N12" s="13">
        <f t="shared" si="6"/>
        <v>68845</v>
      </c>
    </row>
    <row r="13" spans="1:14" ht="12.75" customHeight="1" x14ac:dyDescent="0.2">
      <c r="A13" s="19" t="s">
        <v>39</v>
      </c>
      <c r="B13" s="15">
        <v>180877</v>
      </c>
      <c r="C13" s="15"/>
      <c r="D13" s="19">
        <f t="shared" si="2"/>
        <v>180877</v>
      </c>
      <c r="E13" s="13"/>
      <c r="F13" s="13"/>
      <c r="G13" s="13">
        <f t="shared" si="3"/>
        <v>180877</v>
      </c>
      <c r="H13" s="13">
        <f t="shared" si="3"/>
        <v>0</v>
      </c>
      <c r="I13" s="13">
        <f t="shared" si="4"/>
        <v>180877</v>
      </c>
      <c r="J13" s="13"/>
      <c r="K13" s="13"/>
      <c r="L13" s="13">
        <f t="shared" si="5"/>
        <v>180877</v>
      </c>
      <c r="M13" s="13">
        <f t="shared" si="5"/>
        <v>0</v>
      </c>
      <c r="N13" s="13">
        <f t="shared" si="6"/>
        <v>180877</v>
      </c>
    </row>
    <row r="14" spans="1:14" ht="12.75" customHeight="1" x14ac:dyDescent="0.2">
      <c r="A14" s="19" t="s">
        <v>43</v>
      </c>
      <c r="B14" s="15">
        <v>155000</v>
      </c>
      <c r="C14" s="15"/>
      <c r="D14" s="19">
        <f t="shared" si="2"/>
        <v>155000</v>
      </c>
      <c r="E14" s="13"/>
      <c r="F14" s="13"/>
      <c r="G14" s="13">
        <f t="shared" si="3"/>
        <v>155000</v>
      </c>
      <c r="H14" s="13">
        <f t="shared" si="3"/>
        <v>0</v>
      </c>
      <c r="I14" s="13">
        <f t="shared" si="4"/>
        <v>155000</v>
      </c>
      <c r="J14" s="13"/>
      <c r="K14" s="13"/>
      <c r="L14" s="13">
        <f t="shared" si="5"/>
        <v>155000</v>
      </c>
      <c r="M14" s="13">
        <f t="shared" si="5"/>
        <v>0</v>
      </c>
      <c r="N14" s="13">
        <f t="shared" si="6"/>
        <v>155000</v>
      </c>
    </row>
    <row r="15" spans="1:14" ht="12.75" customHeight="1" x14ac:dyDescent="0.2">
      <c r="A15" s="19" t="s">
        <v>120</v>
      </c>
      <c r="B15" s="15"/>
      <c r="C15" s="15">
        <v>250711</v>
      </c>
      <c r="D15" s="19">
        <f t="shared" si="2"/>
        <v>250711</v>
      </c>
      <c r="E15" s="13"/>
      <c r="F15" s="13"/>
      <c r="G15" s="13">
        <f t="shared" si="3"/>
        <v>0</v>
      </c>
      <c r="H15" s="13">
        <f t="shared" si="3"/>
        <v>250711</v>
      </c>
      <c r="I15" s="13">
        <f t="shared" si="4"/>
        <v>250711</v>
      </c>
      <c r="J15" s="13">
        <v>251</v>
      </c>
      <c r="K15" s="13">
        <v>-251</v>
      </c>
      <c r="L15" s="13">
        <f t="shared" si="5"/>
        <v>251</v>
      </c>
      <c r="M15" s="13">
        <f t="shared" si="5"/>
        <v>250460</v>
      </c>
      <c r="N15" s="13">
        <f t="shared" si="6"/>
        <v>250711</v>
      </c>
    </row>
    <row r="16" spans="1:14" ht="12.75" customHeight="1" x14ac:dyDescent="0.2">
      <c r="A16" s="4" t="s">
        <v>121</v>
      </c>
      <c r="B16" s="15"/>
      <c r="C16" s="15">
        <v>210033</v>
      </c>
      <c r="D16" s="19">
        <f t="shared" si="2"/>
        <v>210033</v>
      </c>
      <c r="E16" s="13"/>
      <c r="F16" s="13"/>
      <c r="G16" s="13">
        <f t="shared" si="3"/>
        <v>0</v>
      </c>
      <c r="H16" s="13">
        <f t="shared" si="3"/>
        <v>210033</v>
      </c>
      <c r="I16" s="13">
        <f t="shared" si="4"/>
        <v>210033</v>
      </c>
      <c r="J16" s="13"/>
      <c r="K16" s="13"/>
      <c r="L16" s="13">
        <f t="shared" si="5"/>
        <v>0</v>
      </c>
      <c r="M16" s="13">
        <f t="shared" si="5"/>
        <v>210033</v>
      </c>
      <c r="N16" s="13">
        <f t="shared" si="6"/>
        <v>210033</v>
      </c>
    </row>
    <row r="17" spans="1:14" ht="12.75" customHeight="1" x14ac:dyDescent="0.2">
      <c r="A17" s="4" t="s">
        <v>122</v>
      </c>
      <c r="B17" s="15">
        <v>551444</v>
      </c>
      <c r="C17" s="15"/>
      <c r="D17" s="19">
        <f t="shared" si="2"/>
        <v>551444</v>
      </c>
      <c r="E17" s="13"/>
      <c r="F17" s="13"/>
      <c r="G17" s="13">
        <f t="shared" si="3"/>
        <v>551444</v>
      </c>
      <c r="H17" s="13">
        <f t="shared" si="3"/>
        <v>0</v>
      </c>
      <c r="I17" s="13">
        <f t="shared" si="4"/>
        <v>551444</v>
      </c>
      <c r="J17" s="13"/>
      <c r="K17" s="13"/>
      <c r="L17" s="13">
        <f t="shared" si="5"/>
        <v>551444</v>
      </c>
      <c r="M17" s="13">
        <f t="shared" si="5"/>
        <v>0</v>
      </c>
      <c r="N17" s="13">
        <f t="shared" si="6"/>
        <v>551444</v>
      </c>
    </row>
    <row r="18" spans="1:14" ht="12.75" customHeight="1" x14ac:dyDescent="0.2">
      <c r="A18" s="4" t="s">
        <v>123</v>
      </c>
      <c r="B18" s="15">
        <v>47405</v>
      </c>
      <c r="C18" s="15"/>
      <c r="D18" s="19">
        <f t="shared" si="2"/>
        <v>47405</v>
      </c>
      <c r="E18" s="13"/>
      <c r="F18" s="13"/>
      <c r="G18" s="13">
        <f t="shared" si="3"/>
        <v>47405</v>
      </c>
      <c r="H18" s="13">
        <f t="shared" si="3"/>
        <v>0</v>
      </c>
      <c r="I18" s="13">
        <f t="shared" si="4"/>
        <v>47405</v>
      </c>
      <c r="J18" s="13"/>
      <c r="K18" s="13"/>
      <c r="L18" s="13">
        <f t="shared" si="5"/>
        <v>47405</v>
      </c>
      <c r="M18" s="13">
        <f t="shared" si="5"/>
        <v>0</v>
      </c>
      <c r="N18" s="13">
        <f t="shared" si="6"/>
        <v>47405</v>
      </c>
    </row>
    <row r="19" spans="1:14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2.75" customHeight="1" x14ac:dyDescent="0.2">
      <c r="A20" s="3" t="s">
        <v>25</v>
      </c>
      <c r="B20" s="23">
        <f>SUM(B21:B23)</f>
        <v>1500</v>
      </c>
      <c r="C20" s="23">
        <f t="shared" ref="C20:N20" si="7">SUM(C21:C23)</f>
        <v>0</v>
      </c>
      <c r="D20" s="23">
        <f t="shared" si="7"/>
        <v>1500</v>
      </c>
      <c r="E20" s="23">
        <f t="shared" si="7"/>
        <v>0</v>
      </c>
      <c r="F20" s="23">
        <f t="shared" si="7"/>
        <v>0</v>
      </c>
      <c r="G20" s="23">
        <f t="shared" si="7"/>
        <v>1500</v>
      </c>
      <c r="H20" s="23">
        <f t="shared" si="7"/>
        <v>0</v>
      </c>
      <c r="I20" s="23">
        <f t="shared" si="7"/>
        <v>1500</v>
      </c>
      <c r="J20" s="23">
        <f t="shared" si="7"/>
        <v>6151</v>
      </c>
      <c r="K20" s="23">
        <f t="shared" si="7"/>
        <v>0</v>
      </c>
      <c r="L20" s="23">
        <f t="shared" si="7"/>
        <v>7651</v>
      </c>
      <c r="M20" s="23">
        <f t="shared" si="7"/>
        <v>0</v>
      </c>
      <c r="N20" s="23">
        <f t="shared" si="7"/>
        <v>7651</v>
      </c>
    </row>
    <row r="21" spans="1:14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3"/>
        <v>1500</v>
      </c>
      <c r="H21" s="13">
        <f t="shared" si="3"/>
        <v>0</v>
      </c>
      <c r="I21" s="13">
        <f t="shared" si="4"/>
        <v>1500</v>
      </c>
      <c r="J21" s="13"/>
      <c r="K21" s="13"/>
      <c r="L21" s="13">
        <f t="shared" ref="L21:M23" si="8">+G21+J21</f>
        <v>1500</v>
      </c>
      <c r="M21" s="13">
        <f t="shared" si="8"/>
        <v>0</v>
      </c>
      <c r="N21" s="13">
        <f t="shared" ref="N21:N23" si="9">+L21+M21</f>
        <v>1500</v>
      </c>
    </row>
    <row r="22" spans="1:14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si="8"/>
        <v>1151</v>
      </c>
      <c r="M22" s="13">
        <f t="shared" si="8"/>
        <v>0</v>
      </c>
      <c r="N22" s="13">
        <f t="shared" si="9"/>
        <v>1151</v>
      </c>
    </row>
    <row r="23" spans="1:14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si="8"/>
        <v>5000</v>
      </c>
      <c r="M23" s="13">
        <f t="shared" si="8"/>
        <v>0</v>
      </c>
      <c r="N23" s="13">
        <f t="shared" si="9"/>
        <v>5000</v>
      </c>
    </row>
    <row r="24" spans="1:14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N25" si="10">SUM(E26:E28)</f>
        <v>0</v>
      </c>
      <c r="F25" s="3">
        <f t="shared" si="10"/>
        <v>0</v>
      </c>
      <c r="G25" s="3">
        <f t="shared" si="10"/>
        <v>124000</v>
      </c>
      <c r="H25" s="3">
        <f t="shared" si="10"/>
        <v>0</v>
      </c>
      <c r="I25" s="3">
        <f t="shared" si="10"/>
        <v>124000</v>
      </c>
      <c r="J25" s="3">
        <f t="shared" si="10"/>
        <v>-112000</v>
      </c>
      <c r="K25" s="3">
        <f t="shared" si="10"/>
        <v>0</v>
      </c>
      <c r="L25" s="3">
        <f t="shared" si="10"/>
        <v>12000</v>
      </c>
      <c r="M25" s="3">
        <f t="shared" si="10"/>
        <v>0</v>
      </c>
      <c r="N25" s="3">
        <f t="shared" si="10"/>
        <v>12000</v>
      </c>
    </row>
    <row r="26" spans="1:14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3"/>
        <v>112000</v>
      </c>
      <c r="H26" s="13">
        <f t="shared" si="3"/>
        <v>0</v>
      </c>
      <c r="I26" s="13">
        <f t="shared" si="4"/>
        <v>112000</v>
      </c>
      <c r="J26" s="26">
        <v>-112000</v>
      </c>
      <c r="K26" s="26"/>
      <c r="L26" s="13">
        <f t="shared" ref="L26:M28" si="11">+G26+J26</f>
        <v>0</v>
      </c>
      <c r="M26" s="13">
        <f t="shared" si="11"/>
        <v>0</v>
      </c>
      <c r="N26" s="13">
        <f t="shared" ref="N26:N28" si="12">+L26+M26</f>
        <v>0</v>
      </c>
    </row>
    <row r="27" spans="1:14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3"/>
        <v>7000</v>
      </c>
      <c r="H27" s="13">
        <f t="shared" si="3"/>
        <v>0</v>
      </c>
      <c r="I27" s="13">
        <f t="shared" si="4"/>
        <v>7000</v>
      </c>
      <c r="J27" s="26"/>
      <c r="K27" s="26"/>
      <c r="L27" s="13">
        <f t="shared" si="11"/>
        <v>7000</v>
      </c>
      <c r="M27" s="13">
        <f t="shared" si="11"/>
        <v>0</v>
      </c>
      <c r="N27" s="13">
        <f t="shared" si="12"/>
        <v>7000</v>
      </c>
    </row>
    <row r="28" spans="1:14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3"/>
        <v>5000</v>
      </c>
      <c r="H28" s="13">
        <f t="shared" si="3"/>
        <v>0</v>
      </c>
      <c r="I28" s="13">
        <f t="shared" si="4"/>
        <v>5000</v>
      </c>
      <c r="J28" s="26"/>
      <c r="K28" s="26"/>
      <c r="L28" s="13">
        <f t="shared" si="11"/>
        <v>5000</v>
      </c>
      <c r="M28" s="13">
        <f t="shared" si="11"/>
        <v>0</v>
      </c>
      <c r="N28" s="13">
        <f t="shared" si="12"/>
        <v>5000</v>
      </c>
    </row>
    <row r="29" spans="1:14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26"/>
      <c r="K29" s="26"/>
      <c r="L29" s="13"/>
      <c r="M29" s="13"/>
      <c r="N29" s="13"/>
    </row>
    <row r="30" spans="1:14" ht="12.75" customHeight="1" x14ac:dyDescent="0.2">
      <c r="A30" s="2" t="s">
        <v>7</v>
      </c>
      <c r="B30" s="3">
        <f>SUM(B31:B34)</f>
        <v>1792870</v>
      </c>
      <c r="C30" s="3">
        <f t="shared" ref="C30:N30" si="13">SUM(C31:C34)</f>
        <v>0</v>
      </c>
      <c r="D30" s="3">
        <f t="shared" si="13"/>
        <v>1792870</v>
      </c>
      <c r="E30" s="3">
        <f t="shared" si="13"/>
        <v>0</v>
      </c>
      <c r="F30" s="3">
        <f t="shared" si="13"/>
        <v>0</v>
      </c>
      <c r="G30" s="3">
        <f t="shared" si="13"/>
        <v>1792870</v>
      </c>
      <c r="H30" s="3">
        <f t="shared" si="13"/>
        <v>0</v>
      </c>
      <c r="I30" s="3">
        <f t="shared" si="13"/>
        <v>1792870</v>
      </c>
      <c r="J30" s="3">
        <f t="shared" si="13"/>
        <v>50000</v>
      </c>
      <c r="K30" s="3">
        <f t="shared" si="13"/>
        <v>2330</v>
      </c>
      <c r="L30" s="3">
        <f t="shared" si="13"/>
        <v>1842870</v>
      </c>
      <c r="M30" s="3">
        <f t="shared" si="13"/>
        <v>2330</v>
      </c>
      <c r="N30" s="3">
        <f t="shared" si="13"/>
        <v>1845200</v>
      </c>
    </row>
    <row r="31" spans="1:14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3"/>
        <v>1792870</v>
      </c>
      <c r="H31" s="13">
        <f t="shared" si="3"/>
        <v>0</v>
      </c>
      <c r="I31" s="13">
        <f t="shared" si="4"/>
        <v>1792870</v>
      </c>
      <c r="J31" s="26"/>
      <c r="K31" s="26"/>
      <c r="L31" s="13">
        <f t="shared" ref="L31:M33" si="14">+G31+J31</f>
        <v>1792870</v>
      </c>
      <c r="M31" s="13">
        <f t="shared" si="14"/>
        <v>0</v>
      </c>
      <c r="N31" s="13">
        <f t="shared" ref="N31:N33" si="15">+L31+M31</f>
        <v>1792870</v>
      </c>
    </row>
    <row r="32" spans="1:14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26"/>
      <c r="K32" s="26">
        <v>1350</v>
      </c>
      <c r="L32" s="13">
        <f t="shared" si="14"/>
        <v>0</v>
      </c>
      <c r="M32" s="13">
        <f t="shared" si="14"/>
        <v>1350</v>
      </c>
      <c r="N32" s="13">
        <f t="shared" si="15"/>
        <v>1350</v>
      </c>
    </row>
    <row r="33" spans="1:14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26"/>
      <c r="K33" s="26">
        <v>980</v>
      </c>
      <c r="L33" s="13">
        <f t="shared" si="14"/>
        <v>0</v>
      </c>
      <c r="M33" s="13">
        <f t="shared" si="14"/>
        <v>980</v>
      </c>
      <c r="N33" s="13">
        <f t="shared" si="15"/>
        <v>980</v>
      </c>
    </row>
    <row r="34" spans="1:14" ht="12.75" customHeight="1" x14ac:dyDescent="0.2">
      <c r="A34" s="4" t="s">
        <v>173</v>
      </c>
      <c r="B34" s="5"/>
      <c r="C34" s="5"/>
      <c r="D34" s="5"/>
      <c r="E34" s="13"/>
      <c r="F34" s="13"/>
      <c r="G34" s="13"/>
      <c r="H34" s="13"/>
      <c r="I34" s="13"/>
      <c r="J34" s="26">
        <v>50000</v>
      </c>
      <c r="K34" s="26"/>
      <c r="L34" s="13">
        <f t="shared" ref="L34" si="16">+G34+J34</f>
        <v>50000</v>
      </c>
      <c r="M34" s="13">
        <f t="shared" ref="M34" si="17">+H34+K34</f>
        <v>0</v>
      </c>
      <c r="N34" s="13">
        <f t="shared" ref="N34" si="18">+L34+M34</f>
        <v>50000</v>
      </c>
    </row>
    <row r="35" spans="1:14" ht="12.75" customHeight="1" x14ac:dyDescent="0.2">
      <c r="A35" s="4"/>
      <c r="B35" s="15"/>
      <c r="C35" s="15"/>
      <c r="D35" s="15"/>
      <c r="E35" s="13"/>
      <c r="F35" s="13"/>
      <c r="G35" s="13"/>
      <c r="H35" s="13"/>
      <c r="I35" s="13"/>
      <c r="J35" s="26"/>
      <c r="K35" s="26"/>
      <c r="L35" s="13"/>
      <c r="M35" s="13"/>
      <c r="N35" s="13"/>
    </row>
    <row r="36" spans="1:14" ht="12.75" customHeight="1" x14ac:dyDescent="0.2">
      <c r="A36" s="2" t="s">
        <v>5</v>
      </c>
      <c r="B36" s="20">
        <f>SUM(B37:B66)</f>
        <v>2159720</v>
      </c>
      <c r="C36" s="20">
        <f t="shared" ref="C36:N36" si="19">SUM(C37:C66)</f>
        <v>0</v>
      </c>
      <c r="D36" s="20">
        <f t="shared" si="19"/>
        <v>2159720</v>
      </c>
      <c r="E36" s="20">
        <f t="shared" si="19"/>
        <v>1133</v>
      </c>
      <c r="F36" s="20">
        <f t="shared" si="19"/>
        <v>0</v>
      </c>
      <c r="G36" s="20">
        <f t="shared" si="19"/>
        <v>2160853</v>
      </c>
      <c r="H36" s="20">
        <f t="shared" si="19"/>
        <v>0</v>
      </c>
      <c r="I36" s="20">
        <f t="shared" si="19"/>
        <v>2160853</v>
      </c>
      <c r="J36" s="3">
        <f t="shared" si="19"/>
        <v>-1285152</v>
      </c>
      <c r="K36" s="3">
        <f t="shared" si="19"/>
        <v>0</v>
      </c>
      <c r="L36" s="20">
        <f t="shared" si="19"/>
        <v>875701</v>
      </c>
      <c r="M36" s="20">
        <f t="shared" si="19"/>
        <v>0</v>
      </c>
      <c r="N36" s="20">
        <f t="shared" si="19"/>
        <v>875701</v>
      </c>
    </row>
    <row r="37" spans="1:14" ht="12.75" customHeight="1" x14ac:dyDescent="0.2">
      <c r="A37" s="25" t="s">
        <v>45</v>
      </c>
      <c r="B37" s="20"/>
      <c r="C37" s="20"/>
      <c r="D37" s="20"/>
      <c r="E37" s="13"/>
      <c r="F37" s="13"/>
      <c r="G37" s="13"/>
      <c r="H37" s="13"/>
      <c r="I37" s="13"/>
      <c r="J37" s="26"/>
      <c r="K37" s="26"/>
      <c r="L37" s="13"/>
      <c r="M37" s="13"/>
      <c r="N37" s="13"/>
    </row>
    <row r="38" spans="1:14" ht="12.75" customHeight="1" x14ac:dyDescent="0.2">
      <c r="A38" s="4" t="s">
        <v>67</v>
      </c>
      <c r="B38" s="19">
        <v>95000</v>
      </c>
      <c r="C38" s="19"/>
      <c r="D38" s="15">
        <f t="shared" ref="D38:D52" si="20">SUM(B38:C38)</f>
        <v>95000</v>
      </c>
      <c r="E38" s="13"/>
      <c r="F38" s="13"/>
      <c r="G38" s="13">
        <f t="shared" si="3"/>
        <v>95000</v>
      </c>
      <c r="H38" s="13">
        <f t="shared" si="3"/>
        <v>0</v>
      </c>
      <c r="I38" s="13">
        <f t="shared" si="4"/>
        <v>95000</v>
      </c>
      <c r="J38" s="26">
        <v>-15605</v>
      </c>
      <c r="K38" s="26"/>
      <c r="L38" s="13">
        <f t="shared" ref="L38:M54" si="21">+G38+J38</f>
        <v>79395</v>
      </c>
      <c r="M38" s="13">
        <f t="shared" si="21"/>
        <v>0</v>
      </c>
      <c r="N38" s="13">
        <f t="shared" ref="N38:N56" si="22">+L38+M38</f>
        <v>79395</v>
      </c>
    </row>
    <row r="39" spans="1:14" ht="12.75" customHeight="1" x14ac:dyDescent="0.2">
      <c r="A39" s="4" t="s">
        <v>68</v>
      </c>
      <c r="B39" s="19">
        <v>50000</v>
      </c>
      <c r="C39" s="19"/>
      <c r="D39" s="15">
        <f t="shared" si="20"/>
        <v>50000</v>
      </c>
      <c r="E39" s="13"/>
      <c r="F39" s="13"/>
      <c r="G39" s="13">
        <f t="shared" si="3"/>
        <v>50000</v>
      </c>
      <c r="H39" s="13">
        <f t="shared" si="3"/>
        <v>0</v>
      </c>
      <c r="I39" s="13">
        <f t="shared" si="4"/>
        <v>50000</v>
      </c>
      <c r="J39" s="26"/>
      <c r="K39" s="26"/>
      <c r="L39" s="13">
        <f t="shared" si="21"/>
        <v>50000</v>
      </c>
      <c r="M39" s="13">
        <f t="shared" si="21"/>
        <v>0</v>
      </c>
      <c r="N39" s="13">
        <f t="shared" si="22"/>
        <v>50000</v>
      </c>
    </row>
    <row r="40" spans="1:14" ht="12.75" customHeight="1" x14ac:dyDescent="0.2">
      <c r="A40" s="4" t="s">
        <v>69</v>
      </c>
      <c r="B40" s="19">
        <v>85000</v>
      </c>
      <c r="C40" s="19"/>
      <c r="D40" s="15">
        <f t="shared" si="20"/>
        <v>85000</v>
      </c>
      <c r="E40" s="13"/>
      <c r="F40" s="13"/>
      <c r="G40" s="13">
        <f t="shared" si="3"/>
        <v>85000</v>
      </c>
      <c r="H40" s="13">
        <f t="shared" si="3"/>
        <v>0</v>
      </c>
      <c r="I40" s="13">
        <f t="shared" si="4"/>
        <v>85000</v>
      </c>
      <c r="J40" s="26"/>
      <c r="K40" s="26"/>
      <c r="L40" s="13">
        <f t="shared" si="21"/>
        <v>85000</v>
      </c>
      <c r="M40" s="13">
        <f t="shared" si="21"/>
        <v>0</v>
      </c>
      <c r="N40" s="13">
        <f t="shared" si="22"/>
        <v>85000</v>
      </c>
    </row>
    <row r="41" spans="1:14" ht="12.75" customHeight="1" x14ac:dyDescent="0.2">
      <c r="A41" s="4" t="s">
        <v>70</v>
      </c>
      <c r="B41" s="19">
        <v>28000</v>
      </c>
      <c r="C41" s="19"/>
      <c r="D41" s="15">
        <f t="shared" si="20"/>
        <v>28000</v>
      </c>
      <c r="E41" s="13"/>
      <c r="F41" s="13"/>
      <c r="G41" s="13">
        <f t="shared" si="3"/>
        <v>28000</v>
      </c>
      <c r="H41" s="13">
        <f t="shared" si="3"/>
        <v>0</v>
      </c>
      <c r="I41" s="13">
        <f t="shared" si="4"/>
        <v>28000</v>
      </c>
      <c r="J41" s="26">
        <v>-3696</v>
      </c>
      <c r="K41" s="26"/>
      <c r="L41" s="13">
        <f t="shared" si="21"/>
        <v>24304</v>
      </c>
      <c r="M41" s="13">
        <f t="shared" si="21"/>
        <v>0</v>
      </c>
      <c r="N41" s="13">
        <f t="shared" si="22"/>
        <v>24304</v>
      </c>
    </row>
    <row r="42" spans="1:14" ht="12.75" customHeight="1" x14ac:dyDescent="0.2">
      <c r="A42" s="4" t="s">
        <v>71</v>
      </c>
      <c r="B42" s="19">
        <v>425000</v>
      </c>
      <c r="C42" s="19"/>
      <c r="D42" s="15">
        <f t="shared" si="20"/>
        <v>425000</v>
      </c>
      <c r="E42" s="13"/>
      <c r="F42" s="13"/>
      <c r="G42" s="13">
        <f t="shared" si="3"/>
        <v>425000</v>
      </c>
      <c r="H42" s="13">
        <f t="shared" si="3"/>
        <v>0</v>
      </c>
      <c r="I42" s="13">
        <f t="shared" si="4"/>
        <v>425000</v>
      </c>
      <c r="J42" s="26">
        <v>-400000</v>
      </c>
      <c r="K42" s="26"/>
      <c r="L42" s="13">
        <f t="shared" si="21"/>
        <v>25000</v>
      </c>
      <c r="M42" s="13">
        <f t="shared" si="21"/>
        <v>0</v>
      </c>
      <c r="N42" s="13">
        <f t="shared" si="22"/>
        <v>25000</v>
      </c>
    </row>
    <row r="43" spans="1:14" ht="12.75" customHeight="1" x14ac:dyDescent="0.2">
      <c r="A43" s="4" t="s">
        <v>72</v>
      </c>
      <c r="B43" s="19">
        <v>130000</v>
      </c>
      <c r="C43" s="19"/>
      <c r="D43" s="15">
        <f t="shared" si="20"/>
        <v>130000</v>
      </c>
      <c r="E43" s="13"/>
      <c r="F43" s="13"/>
      <c r="G43" s="13">
        <f t="shared" si="3"/>
        <v>130000</v>
      </c>
      <c r="H43" s="13">
        <f t="shared" si="3"/>
        <v>0</v>
      </c>
      <c r="I43" s="13">
        <f t="shared" si="4"/>
        <v>130000</v>
      </c>
      <c r="J43" s="26"/>
      <c r="K43" s="26"/>
      <c r="L43" s="13">
        <f t="shared" si="21"/>
        <v>130000</v>
      </c>
      <c r="M43" s="13">
        <f t="shared" si="21"/>
        <v>0</v>
      </c>
      <c r="N43" s="13">
        <f t="shared" si="22"/>
        <v>130000</v>
      </c>
    </row>
    <row r="44" spans="1:14" ht="12.75" customHeight="1" x14ac:dyDescent="0.2">
      <c r="A44" s="4" t="s">
        <v>73</v>
      </c>
      <c r="B44" s="19">
        <v>285000</v>
      </c>
      <c r="C44" s="19"/>
      <c r="D44" s="15">
        <f t="shared" si="20"/>
        <v>285000</v>
      </c>
      <c r="E44" s="13"/>
      <c r="F44" s="13"/>
      <c r="G44" s="13">
        <f t="shared" si="3"/>
        <v>285000</v>
      </c>
      <c r="H44" s="13">
        <f t="shared" si="3"/>
        <v>0</v>
      </c>
      <c r="I44" s="13">
        <f t="shared" si="4"/>
        <v>285000</v>
      </c>
      <c r="J44" s="26">
        <v>-270000</v>
      </c>
      <c r="K44" s="26"/>
      <c r="L44" s="13">
        <f t="shared" si="21"/>
        <v>15000</v>
      </c>
      <c r="M44" s="13">
        <f t="shared" si="21"/>
        <v>0</v>
      </c>
      <c r="N44" s="13">
        <f t="shared" si="22"/>
        <v>15000</v>
      </c>
    </row>
    <row r="45" spans="1:14" ht="12.75" customHeight="1" x14ac:dyDescent="0.2">
      <c r="A45" s="4" t="s">
        <v>74</v>
      </c>
      <c r="B45" s="19">
        <v>280000</v>
      </c>
      <c r="C45" s="19"/>
      <c r="D45" s="15">
        <f t="shared" si="20"/>
        <v>280000</v>
      </c>
      <c r="E45" s="13"/>
      <c r="F45" s="13"/>
      <c r="G45" s="13">
        <f t="shared" si="3"/>
        <v>280000</v>
      </c>
      <c r="H45" s="13">
        <f t="shared" si="3"/>
        <v>0</v>
      </c>
      <c r="I45" s="13">
        <f t="shared" si="4"/>
        <v>280000</v>
      </c>
      <c r="J45" s="26">
        <f>-4979-250000</f>
        <v>-254979</v>
      </c>
      <c r="K45" s="26"/>
      <c r="L45" s="13">
        <f t="shared" si="21"/>
        <v>25021</v>
      </c>
      <c r="M45" s="13">
        <f t="shared" si="21"/>
        <v>0</v>
      </c>
      <c r="N45" s="13">
        <f t="shared" si="22"/>
        <v>25021</v>
      </c>
    </row>
    <row r="46" spans="1:14" ht="12.75" customHeight="1" x14ac:dyDescent="0.2">
      <c r="A46" s="4" t="s">
        <v>75</v>
      </c>
      <c r="B46" s="19">
        <v>15000</v>
      </c>
      <c r="C46" s="19"/>
      <c r="D46" s="15">
        <f t="shared" si="20"/>
        <v>15000</v>
      </c>
      <c r="E46" s="13"/>
      <c r="F46" s="13"/>
      <c r="G46" s="13">
        <f t="shared" si="3"/>
        <v>15000</v>
      </c>
      <c r="H46" s="13">
        <f t="shared" si="3"/>
        <v>0</v>
      </c>
      <c r="I46" s="13">
        <f t="shared" si="4"/>
        <v>15000</v>
      </c>
      <c r="J46" s="26"/>
      <c r="K46" s="26"/>
      <c r="L46" s="13">
        <f t="shared" si="21"/>
        <v>15000</v>
      </c>
      <c r="M46" s="13">
        <f t="shared" si="21"/>
        <v>0</v>
      </c>
      <c r="N46" s="13">
        <f t="shared" si="22"/>
        <v>15000</v>
      </c>
    </row>
    <row r="47" spans="1:14" ht="12.75" customHeight="1" x14ac:dyDescent="0.2">
      <c r="A47" s="4" t="s">
        <v>76</v>
      </c>
      <c r="B47" s="19">
        <v>35000</v>
      </c>
      <c r="C47" s="19"/>
      <c r="D47" s="15">
        <f t="shared" si="20"/>
        <v>35000</v>
      </c>
      <c r="E47" s="13"/>
      <c r="F47" s="13"/>
      <c r="G47" s="13">
        <f t="shared" si="3"/>
        <v>35000</v>
      </c>
      <c r="H47" s="13">
        <f t="shared" si="3"/>
        <v>0</v>
      </c>
      <c r="I47" s="13">
        <f t="shared" si="4"/>
        <v>35000</v>
      </c>
      <c r="J47" s="26"/>
      <c r="K47" s="26"/>
      <c r="L47" s="13">
        <f t="shared" si="21"/>
        <v>35000</v>
      </c>
      <c r="M47" s="13">
        <f t="shared" si="21"/>
        <v>0</v>
      </c>
      <c r="N47" s="13">
        <f t="shared" si="22"/>
        <v>35000</v>
      </c>
    </row>
    <row r="48" spans="1:14" ht="12.75" customHeight="1" x14ac:dyDescent="0.2">
      <c r="A48" s="4" t="s">
        <v>77</v>
      </c>
      <c r="B48" s="19">
        <v>89000</v>
      </c>
      <c r="C48" s="19"/>
      <c r="D48" s="15">
        <f t="shared" si="20"/>
        <v>89000</v>
      </c>
      <c r="E48" s="13"/>
      <c r="F48" s="13"/>
      <c r="G48" s="13">
        <f t="shared" si="3"/>
        <v>89000</v>
      </c>
      <c r="H48" s="13">
        <f t="shared" si="3"/>
        <v>0</v>
      </c>
      <c r="I48" s="13">
        <f t="shared" si="4"/>
        <v>89000</v>
      </c>
      <c r="J48" s="26">
        <v>-89000</v>
      </c>
      <c r="K48" s="26"/>
      <c r="L48" s="13">
        <f t="shared" si="21"/>
        <v>0</v>
      </c>
      <c r="M48" s="13">
        <f t="shared" si="21"/>
        <v>0</v>
      </c>
      <c r="N48" s="13">
        <f t="shared" si="22"/>
        <v>0</v>
      </c>
    </row>
    <row r="49" spans="1:14" ht="12.75" customHeight="1" x14ac:dyDescent="0.2">
      <c r="A49" s="4" t="s">
        <v>78</v>
      </c>
      <c r="B49" s="19">
        <v>45000</v>
      </c>
      <c r="C49" s="19"/>
      <c r="D49" s="15">
        <f t="shared" si="20"/>
        <v>45000</v>
      </c>
      <c r="E49" s="13"/>
      <c r="F49" s="13"/>
      <c r="G49" s="13">
        <f t="shared" si="3"/>
        <v>45000</v>
      </c>
      <c r="H49" s="13">
        <f t="shared" si="3"/>
        <v>0</v>
      </c>
      <c r="I49" s="13">
        <f t="shared" si="4"/>
        <v>45000</v>
      </c>
      <c r="J49" s="26">
        <v>30087</v>
      </c>
      <c r="K49" s="26"/>
      <c r="L49" s="13">
        <f t="shared" si="21"/>
        <v>75087</v>
      </c>
      <c r="M49" s="13">
        <f t="shared" si="21"/>
        <v>0</v>
      </c>
      <c r="N49" s="13">
        <f t="shared" si="22"/>
        <v>75087</v>
      </c>
    </row>
    <row r="50" spans="1:14" ht="12.75" customHeight="1" x14ac:dyDescent="0.2">
      <c r="A50" s="4" t="s">
        <v>79</v>
      </c>
      <c r="B50" s="19">
        <v>12000</v>
      </c>
      <c r="C50" s="19"/>
      <c r="D50" s="15">
        <f t="shared" si="20"/>
        <v>12000</v>
      </c>
      <c r="E50" s="13"/>
      <c r="F50" s="13"/>
      <c r="G50" s="13">
        <f t="shared" si="3"/>
        <v>12000</v>
      </c>
      <c r="H50" s="13">
        <f t="shared" si="3"/>
        <v>0</v>
      </c>
      <c r="I50" s="13">
        <f t="shared" si="4"/>
        <v>12000</v>
      </c>
      <c r="J50" s="26"/>
      <c r="K50" s="26"/>
      <c r="L50" s="13">
        <f t="shared" si="21"/>
        <v>12000</v>
      </c>
      <c r="M50" s="13">
        <f t="shared" si="21"/>
        <v>0</v>
      </c>
      <c r="N50" s="13">
        <f t="shared" si="22"/>
        <v>12000</v>
      </c>
    </row>
    <row r="51" spans="1:14" ht="12.75" customHeight="1" x14ac:dyDescent="0.2">
      <c r="A51" s="4" t="s">
        <v>80</v>
      </c>
      <c r="B51" s="19">
        <v>42000</v>
      </c>
      <c r="C51" s="19"/>
      <c r="D51" s="15">
        <f t="shared" si="20"/>
        <v>42000</v>
      </c>
      <c r="E51" s="13"/>
      <c r="F51" s="13"/>
      <c r="G51" s="13">
        <f t="shared" si="3"/>
        <v>42000</v>
      </c>
      <c r="H51" s="13">
        <f t="shared" si="3"/>
        <v>0</v>
      </c>
      <c r="I51" s="13">
        <f t="shared" si="4"/>
        <v>42000</v>
      </c>
      <c r="J51" s="26"/>
      <c r="K51" s="26"/>
      <c r="L51" s="13">
        <f t="shared" si="21"/>
        <v>42000</v>
      </c>
      <c r="M51" s="13">
        <f t="shared" si="21"/>
        <v>0</v>
      </c>
      <c r="N51" s="13">
        <f t="shared" si="22"/>
        <v>42000</v>
      </c>
    </row>
    <row r="52" spans="1:14" ht="12.75" customHeight="1" x14ac:dyDescent="0.2">
      <c r="A52" s="4" t="s">
        <v>81</v>
      </c>
      <c r="B52" s="19">
        <v>14000</v>
      </c>
      <c r="C52" s="19"/>
      <c r="D52" s="15">
        <f t="shared" si="20"/>
        <v>14000</v>
      </c>
      <c r="E52" s="13"/>
      <c r="F52" s="13"/>
      <c r="G52" s="13">
        <f t="shared" si="3"/>
        <v>14000</v>
      </c>
      <c r="H52" s="13">
        <f t="shared" si="3"/>
        <v>0</v>
      </c>
      <c r="I52" s="13">
        <f t="shared" si="4"/>
        <v>14000</v>
      </c>
      <c r="J52" s="26"/>
      <c r="K52" s="26"/>
      <c r="L52" s="13">
        <f t="shared" si="21"/>
        <v>14000</v>
      </c>
      <c r="M52" s="13">
        <f t="shared" si="21"/>
        <v>0</v>
      </c>
      <c r="N52" s="13">
        <f t="shared" si="22"/>
        <v>14000</v>
      </c>
    </row>
    <row r="53" spans="1:14" ht="12.75" customHeight="1" x14ac:dyDescent="0.2">
      <c r="A53" s="5" t="s">
        <v>55</v>
      </c>
      <c r="B53" s="19">
        <v>15000</v>
      </c>
      <c r="C53" s="19"/>
      <c r="D53" s="19">
        <f>SUM(B53:C53)</f>
        <v>15000</v>
      </c>
      <c r="E53" s="13"/>
      <c r="F53" s="13"/>
      <c r="G53" s="13">
        <f t="shared" si="3"/>
        <v>15000</v>
      </c>
      <c r="H53" s="13">
        <f t="shared" si="3"/>
        <v>0</v>
      </c>
      <c r="I53" s="13">
        <f t="shared" si="4"/>
        <v>15000</v>
      </c>
      <c r="J53" s="26"/>
      <c r="K53" s="26"/>
      <c r="L53" s="13">
        <f t="shared" si="21"/>
        <v>15000</v>
      </c>
      <c r="M53" s="13">
        <f t="shared" si="21"/>
        <v>0</v>
      </c>
      <c r="N53" s="13">
        <f t="shared" si="22"/>
        <v>15000</v>
      </c>
    </row>
    <row r="54" spans="1:14" ht="12.75" customHeight="1" x14ac:dyDescent="0.2">
      <c r="A54" s="5" t="s">
        <v>128</v>
      </c>
      <c r="B54" s="19"/>
      <c r="C54" s="19"/>
      <c r="D54" s="19"/>
      <c r="E54" s="13">
        <v>991</v>
      </c>
      <c r="F54" s="13"/>
      <c r="G54" s="13">
        <f t="shared" si="3"/>
        <v>991</v>
      </c>
      <c r="H54" s="13">
        <f t="shared" si="3"/>
        <v>0</v>
      </c>
      <c r="I54" s="13">
        <f t="shared" si="4"/>
        <v>991</v>
      </c>
      <c r="J54" s="26"/>
      <c r="K54" s="26"/>
      <c r="L54" s="13">
        <f t="shared" si="21"/>
        <v>991</v>
      </c>
      <c r="M54" s="13">
        <f t="shared" si="21"/>
        <v>0</v>
      </c>
      <c r="N54" s="13">
        <f t="shared" si="22"/>
        <v>991</v>
      </c>
    </row>
    <row r="55" spans="1:14" ht="12.75" customHeight="1" x14ac:dyDescent="0.2">
      <c r="A55" s="4" t="s">
        <v>168</v>
      </c>
      <c r="B55" s="19"/>
      <c r="C55" s="19"/>
      <c r="D55" s="19"/>
      <c r="E55" s="13"/>
      <c r="F55" s="13"/>
      <c r="G55" s="13"/>
      <c r="H55" s="13"/>
      <c r="I55" s="13"/>
      <c r="J55" s="26">
        <v>11545</v>
      </c>
      <c r="K55" s="26"/>
      <c r="L55" s="13">
        <f t="shared" ref="L55:M56" si="23">+G55+J55</f>
        <v>11545</v>
      </c>
      <c r="M55" s="13">
        <f t="shared" si="23"/>
        <v>0</v>
      </c>
      <c r="N55" s="13">
        <f t="shared" si="22"/>
        <v>11545</v>
      </c>
    </row>
    <row r="56" spans="1:14" ht="12.75" customHeight="1" x14ac:dyDescent="0.2">
      <c r="A56" s="5" t="s">
        <v>149</v>
      </c>
      <c r="B56" s="19"/>
      <c r="C56" s="19"/>
      <c r="D56" s="19"/>
      <c r="E56" s="13"/>
      <c r="F56" s="13"/>
      <c r="G56" s="13"/>
      <c r="H56" s="13"/>
      <c r="I56" s="13"/>
      <c r="J56" s="26">
        <v>356</v>
      </c>
      <c r="K56" s="26"/>
      <c r="L56" s="13">
        <f t="shared" si="23"/>
        <v>356</v>
      </c>
      <c r="M56" s="13">
        <f t="shared" si="23"/>
        <v>0</v>
      </c>
      <c r="N56" s="13">
        <f t="shared" si="22"/>
        <v>356</v>
      </c>
    </row>
    <row r="57" spans="1:14" ht="12.75" customHeight="1" x14ac:dyDescent="0.2">
      <c r="A57" s="44"/>
      <c r="B57" s="20"/>
      <c r="C57" s="20"/>
      <c r="D57" s="20"/>
      <c r="E57" s="13"/>
      <c r="F57" s="13"/>
      <c r="G57" s="13"/>
      <c r="H57" s="13"/>
      <c r="I57" s="13"/>
      <c r="J57" s="26"/>
      <c r="K57" s="26"/>
      <c r="L57" s="13"/>
      <c r="M57" s="13"/>
      <c r="N57" s="13"/>
    </row>
    <row r="58" spans="1:14" ht="12.75" customHeight="1" x14ac:dyDescent="0.2">
      <c r="A58" s="22" t="s">
        <v>24</v>
      </c>
      <c r="B58" s="15">
        <v>45720</v>
      </c>
      <c r="C58" s="15"/>
      <c r="D58" s="15">
        <f>SUM(B58:C58)</f>
        <v>45720</v>
      </c>
      <c r="E58" s="13"/>
      <c r="F58" s="13"/>
      <c r="G58" s="13">
        <f t="shared" ref="G58:H58" si="24">+B58+E58</f>
        <v>45720</v>
      </c>
      <c r="H58" s="13">
        <f t="shared" si="24"/>
        <v>0</v>
      </c>
      <c r="I58" s="13">
        <f t="shared" ref="I58" si="25">+G58+H58</f>
        <v>45720</v>
      </c>
      <c r="J58" s="26">
        <v>-45720</v>
      </c>
      <c r="K58" s="26"/>
      <c r="L58" s="13">
        <f t="shared" ref="L58:M65" si="26">+G58+J58</f>
        <v>0</v>
      </c>
      <c r="M58" s="13">
        <f t="shared" si="26"/>
        <v>0</v>
      </c>
      <c r="N58" s="13">
        <f t="shared" ref="N58:N65" si="27">+L58+M58</f>
        <v>0</v>
      </c>
    </row>
    <row r="59" spans="1:14" ht="12.75" customHeight="1" x14ac:dyDescent="0.2">
      <c r="A59" s="5" t="s">
        <v>32</v>
      </c>
      <c r="B59" s="15">
        <v>2000</v>
      </c>
      <c r="C59" s="15"/>
      <c r="D59" s="15">
        <f>SUM(B59:C59)</f>
        <v>2000</v>
      </c>
      <c r="E59" s="13">
        <v>142</v>
      </c>
      <c r="F59" s="13"/>
      <c r="G59" s="13">
        <f t="shared" si="3"/>
        <v>2142</v>
      </c>
      <c r="H59" s="13">
        <f t="shared" si="3"/>
        <v>0</v>
      </c>
      <c r="I59" s="13">
        <f t="shared" si="4"/>
        <v>2142</v>
      </c>
      <c r="J59" s="26"/>
      <c r="K59" s="26"/>
      <c r="L59" s="13">
        <f t="shared" si="26"/>
        <v>2142</v>
      </c>
      <c r="M59" s="13">
        <f t="shared" si="26"/>
        <v>0</v>
      </c>
      <c r="N59" s="13">
        <f t="shared" si="27"/>
        <v>2142</v>
      </c>
    </row>
    <row r="60" spans="1:14" ht="12.75" customHeight="1" x14ac:dyDescent="0.2">
      <c r="A60" s="4" t="s">
        <v>82</v>
      </c>
      <c r="B60" s="19">
        <v>44000</v>
      </c>
      <c r="C60" s="19"/>
      <c r="D60" s="15">
        <f t="shared" ref="D60:D65" si="28">SUM(B60:C60)</f>
        <v>44000</v>
      </c>
      <c r="E60" s="13"/>
      <c r="F60" s="13"/>
      <c r="G60" s="13">
        <f t="shared" si="3"/>
        <v>44000</v>
      </c>
      <c r="H60" s="13">
        <f t="shared" si="3"/>
        <v>0</v>
      </c>
      <c r="I60" s="13">
        <f t="shared" si="4"/>
        <v>44000</v>
      </c>
      <c r="J60" s="26"/>
      <c r="K60" s="26"/>
      <c r="L60" s="13">
        <f t="shared" si="26"/>
        <v>44000</v>
      </c>
      <c r="M60" s="13">
        <f t="shared" si="26"/>
        <v>0</v>
      </c>
      <c r="N60" s="13">
        <f t="shared" si="27"/>
        <v>44000</v>
      </c>
    </row>
    <row r="61" spans="1:14" ht="12.75" customHeight="1" x14ac:dyDescent="0.2">
      <c r="A61" s="4" t="s">
        <v>83</v>
      </c>
      <c r="B61" s="19">
        <v>98000</v>
      </c>
      <c r="C61" s="19"/>
      <c r="D61" s="15">
        <f t="shared" si="28"/>
        <v>98000</v>
      </c>
      <c r="E61" s="13"/>
      <c r="F61" s="13"/>
      <c r="G61" s="13">
        <f t="shared" si="3"/>
        <v>98000</v>
      </c>
      <c r="H61" s="13">
        <f t="shared" si="3"/>
        <v>0</v>
      </c>
      <c r="I61" s="13">
        <f t="shared" si="4"/>
        <v>98000</v>
      </c>
      <c r="J61" s="26">
        <v>-90000</v>
      </c>
      <c r="K61" s="26"/>
      <c r="L61" s="13">
        <f t="shared" si="26"/>
        <v>8000</v>
      </c>
      <c r="M61" s="13">
        <f t="shared" si="26"/>
        <v>0</v>
      </c>
      <c r="N61" s="13">
        <f t="shared" si="27"/>
        <v>8000</v>
      </c>
    </row>
    <row r="62" spans="1:14" ht="12.75" customHeight="1" x14ac:dyDescent="0.2">
      <c r="A62" s="4" t="s">
        <v>84</v>
      </c>
      <c r="B62" s="19">
        <v>165000</v>
      </c>
      <c r="C62" s="19"/>
      <c r="D62" s="15">
        <f t="shared" si="28"/>
        <v>165000</v>
      </c>
      <c r="E62" s="13"/>
      <c r="F62" s="13"/>
      <c r="G62" s="13">
        <f t="shared" si="3"/>
        <v>165000</v>
      </c>
      <c r="H62" s="13">
        <f t="shared" si="3"/>
        <v>0</v>
      </c>
      <c r="I62" s="13">
        <f t="shared" si="4"/>
        <v>165000</v>
      </c>
      <c r="J62" s="26">
        <v>-165000</v>
      </c>
      <c r="K62" s="26"/>
      <c r="L62" s="13">
        <f t="shared" si="26"/>
        <v>0</v>
      </c>
      <c r="M62" s="13">
        <f t="shared" si="26"/>
        <v>0</v>
      </c>
      <c r="N62" s="13">
        <f t="shared" si="27"/>
        <v>0</v>
      </c>
    </row>
    <row r="63" spans="1:14" ht="12.75" customHeight="1" x14ac:dyDescent="0.2">
      <c r="A63" s="4" t="s">
        <v>85</v>
      </c>
      <c r="B63" s="19">
        <v>72000</v>
      </c>
      <c r="C63" s="19"/>
      <c r="D63" s="15">
        <f t="shared" si="28"/>
        <v>72000</v>
      </c>
      <c r="E63" s="13"/>
      <c r="F63" s="13"/>
      <c r="G63" s="13">
        <f t="shared" si="3"/>
        <v>72000</v>
      </c>
      <c r="H63" s="13">
        <f t="shared" si="3"/>
        <v>0</v>
      </c>
      <c r="I63" s="13">
        <f t="shared" si="4"/>
        <v>72000</v>
      </c>
      <c r="J63" s="26">
        <v>6860</v>
      </c>
      <c r="K63" s="26"/>
      <c r="L63" s="13">
        <f t="shared" si="26"/>
        <v>78860</v>
      </c>
      <c r="M63" s="13">
        <f t="shared" si="26"/>
        <v>0</v>
      </c>
      <c r="N63" s="13">
        <f t="shared" si="27"/>
        <v>78860</v>
      </c>
    </row>
    <row r="64" spans="1:14" ht="12.75" customHeight="1" x14ac:dyDescent="0.2">
      <c r="A64" s="4" t="s">
        <v>86</v>
      </c>
      <c r="B64" s="19">
        <v>63000</v>
      </c>
      <c r="C64" s="19"/>
      <c r="D64" s="15">
        <f t="shared" si="28"/>
        <v>63000</v>
      </c>
      <c r="E64" s="13"/>
      <c r="F64" s="13"/>
      <c r="G64" s="13">
        <f t="shared" si="3"/>
        <v>63000</v>
      </c>
      <c r="H64" s="13">
        <f t="shared" si="3"/>
        <v>0</v>
      </c>
      <c r="I64" s="13">
        <f t="shared" si="4"/>
        <v>63000</v>
      </c>
      <c r="J64" s="26"/>
      <c r="K64" s="26"/>
      <c r="L64" s="13">
        <f t="shared" si="26"/>
        <v>63000</v>
      </c>
      <c r="M64" s="13">
        <f t="shared" si="26"/>
        <v>0</v>
      </c>
      <c r="N64" s="13">
        <f t="shared" si="27"/>
        <v>63000</v>
      </c>
    </row>
    <row r="65" spans="1:14" ht="12.75" customHeight="1" x14ac:dyDescent="0.2">
      <c r="A65" s="27" t="s">
        <v>87</v>
      </c>
      <c r="B65" s="19">
        <v>25000</v>
      </c>
      <c r="C65" s="19"/>
      <c r="D65" s="15">
        <f t="shared" si="28"/>
        <v>25000</v>
      </c>
      <c r="E65" s="13"/>
      <c r="F65" s="13"/>
      <c r="G65" s="13">
        <f t="shared" si="3"/>
        <v>25000</v>
      </c>
      <c r="H65" s="13">
        <f t="shared" si="3"/>
        <v>0</v>
      </c>
      <c r="I65" s="13">
        <f t="shared" si="4"/>
        <v>25000</v>
      </c>
      <c r="J65" s="26"/>
      <c r="K65" s="26"/>
      <c r="L65" s="13">
        <f t="shared" si="26"/>
        <v>25000</v>
      </c>
      <c r="M65" s="13">
        <f t="shared" si="26"/>
        <v>0</v>
      </c>
      <c r="N65" s="13">
        <f t="shared" si="27"/>
        <v>25000</v>
      </c>
    </row>
    <row r="66" spans="1:14" ht="12.75" customHeight="1" x14ac:dyDescent="0.2">
      <c r="A66" s="44"/>
      <c r="B66" s="19"/>
      <c r="C66" s="19"/>
      <c r="D66" s="15"/>
      <c r="E66" s="13"/>
      <c r="F66" s="13"/>
      <c r="G66" s="13"/>
      <c r="H66" s="13"/>
      <c r="I66" s="13"/>
      <c r="J66" s="26"/>
      <c r="K66" s="26"/>
      <c r="L66" s="13"/>
      <c r="M66" s="13"/>
      <c r="N66" s="13"/>
    </row>
    <row r="67" spans="1:14" ht="12.75" customHeight="1" x14ac:dyDescent="0.2">
      <c r="A67" s="2" t="s">
        <v>98</v>
      </c>
      <c r="B67" s="20">
        <f>+B68</f>
        <v>22860</v>
      </c>
      <c r="C67" s="20">
        <f t="shared" ref="C67:N67" si="29">+C68</f>
        <v>0</v>
      </c>
      <c r="D67" s="20">
        <f t="shared" si="29"/>
        <v>22860</v>
      </c>
      <c r="E67" s="20">
        <f t="shared" si="29"/>
        <v>0</v>
      </c>
      <c r="F67" s="20">
        <f t="shared" si="29"/>
        <v>0</v>
      </c>
      <c r="G67" s="20">
        <f t="shared" si="29"/>
        <v>22860</v>
      </c>
      <c r="H67" s="20">
        <f t="shared" si="29"/>
        <v>0</v>
      </c>
      <c r="I67" s="20">
        <f t="shared" si="29"/>
        <v>22860</v>
      </c>
      <c r="J67" s="3">
        <f t="shared" si="29"/>
        <v>0</v>
      </c>
      <c r="K67" s="3">
        <f t="shared" si="29"/>
        <v>0</v>
      </c>
      <c r="L67" s="20">
        <f t="shared" si="29"/>
        <v>22860</v>
      </c>
      <c r="M67" s="20">
        <f t="shared" si="29"/>
        <v>0</v>
      </c>
      <c r="N67" s="20">
        <f t="shared" si="29"/>
        <v>22860</v>
      </c>
    </row>
    <row r="68" spans="1:14" ht="12.75" customHeight="1" x14ac:dyDescent="0.2">
      <c r="A68" s="27" t="s">
        <v>99</v>
      </c>
      <c r="B68" s="19">
        <v>22860</v>
      </c>
      <c r="C68" s="19"/>
      <c r="D68" s="15">
        <f t="shared" ref="D68" si="30">SUM(B68:C68)</f>
        <v>22860</v>
      </c>
      <c r="E68" s="13"/>
      <c r="F68" s="13"/>
      <c r="G68" s="13">
        <f t="shared" si="3"/>
        <v>22860</v>
      </c>
      <c r="H68" s="13">
        <f t="shared" si="3"/>
        <v>0</v>
      </c>
      <c r="I68" s="13">
        <f t="shared" si="4"/>
        <v>22860</v>
      </c>
      <c r="J68" s="26"/>
      <c r="K68" s="26"/>
      <c r="L68" s="13">
        <f t="shared" ref="L68:M68" si="31">+G68+J68</f>
        <v>22860</v>
      </c>
      <c r="M68" s="13">
        <f t="shared" si="31"/>
        <v>0</v>
      </c>
      <c r="N68" s="13">
        <f t="shared" ref="N68" si="32">+L68+M68</f>
        <v>22860</v>
      </c>
    </row>
    <row r="69" spans="1:14" ht="12.75" customHeight="1" x14ac:dyDescent="0.2">
      <c r="A69" s="44"/>
      <c r="B69" s="15"/>
      <c r="C69" s="15"/>
      <c r="D69" s="15"/>
      <c r="E69" s="13"/>
      <c r="F69" s="13"/>
      <c r="G69" s="13"/>
      <c r="H69" s="13"/>
      <c r="I69" s="13"/>
      <c r="J69" s="26"/>
      <c r="K69" s="26"/>
      <c r="L69" s="13"/>
      <c r="M69" s="13"/>
      <c r="N69" s="13"/>
    </row>
    <row r="70" spans="1:14" ht="12.75" customHeight="1" x14ac:dyDescent="0.2">
      <c r="A70" s="3" t="s">
        <v>130</v>
      </c>
      <c r="B70" s="23">
        <f>+B71</f>
        <v>0</v>
      </c>
      <c r="C70" s="23">
        <f t="shared" ref="C70:N70" si="33">+C71</f>
        <v>0</v>
      </c>
      <c r="D70" s="23">
        <f t="shared" si="33"/>
        <v>0</v>
      </c>
      <c r="E70" s="23">
        <f t="shared" si="33"/>
        <v>5411</v>
      </c>
      <c r="F70" s="23">
        <f t="shared" si="33"/>
        <v>0</v>
      </c>
      <c r="G70" s="23">
        <f t="shared" si="33"/>
        <v>5411</v>
      </c>
      <c r="H70" s="23">
        <f t="shared" si="33"/>
        <v>0</v>
      </c>
      <c r="I70" s="23">
        <f t="shared" si="33"/>
        <v>5411</v>
      </c>
      <c r="J70" s="43">
        <f t="shared" si="33"/>
        <v>1461</v>
      </c>
      <c r="K70" s="43">
        <f t="shared" si="33"/>
        <v>0</v>
      </c>
      <c r="L70" s="23">
        <f t="shared" si="33"/>
        <v>6872</v>
      </c>
      <c r="M70" s="23">
        <f t="shared" si="33"/>
        <v>0</v>
      </c>
      <c r="N70" s="23">
        <f t="shared" si="33"/>
        <v>6872</v>
      </c>
    </row>
    <row r="71" spans="1:14" ht="12.75" customHeight="1" x14ac:dyDescent="0.2">
      <c r="A71" s="4" t="s">
        <v>131</v>
      </c>
      <c r="B71" s="15"/>
      <c r="C71" s="15"/>
      <c r="D71" s="15"/>
      <c r="E71" s="13">
        <v>5411</v>
      </c>
      <c r="F71" s="13"/>
      <c r="G71" s="13">
        <f t="shared" ref="G71:H71" si="34">+B71+E71</f>
        <v>5411</v>
      </c>
      <c r="H71" s="13">
        <f t="shared" si="34"/>
        <v>0</v>
      </c>
      <c r="I71" s="13">
        <f t="shared" ref="I71" si="35">+G71+H71</f>
        <v>5411</v>
      </c>
      <c r="J71" s="26">
        <v>1461</v>
      </c>
      <c r="K71" s="26"/>
      <c r="L71" s="13">
        <f t="shared" ref="L71:M71" si="36">+G71+J71</f>
        <v>6872</v>
      </c>
      <c r="M71" s="13">
        <f t="shared" si="36"/>
        <v>0</v>
      </c>
      <c r="N71" s="13">
        <f t="shared" ref="N71" si="37">+L71+M71</f>
        <v>6872</v>
      </c>
    </row>
    <row r="72" spans="1:14" ht="12.75" customHeight="1" x14ac:dyDescent="0.2">
      <c r="A72" s="44"/>
      <c r="B72" s="15"/>
      <c r="C72" s="15"/>
      <c r="D72" s="15"/>
      <c r="E72" s="13"/>
      <c r="F72" s="13"/>
      <c r="G72" s="13"/>
      <c r="H72" s="13"/>
      <c r="I72" s="13"/>
      <c r="J72" s="26"/>
      <c r="K72" s="26"/>
      <c r="L72" s="13"/>
      <c r="M72" s="13"/>
      <c r="N72" s="13"/>
    </row>
    <row r="73" spans="1:14" ht="12.75" customHeight="1" x14ac:dyDescent="0.2">
      <c r="A73" s="2" t="s">
        <v>153</v>
      </c>
      <c r="B73" s="23">
        <f>SUM(B74:B75)</f>
        <v>0</v>
      </c>
      <c r="C73" s="23">
        <f t="shared" ref="C73:N73" si="38">SUM(C74:C75)</f>
        <v>0</v>
      </c>
      <c r="D73" s="23">
        <f t="shared" si="38"/>
        <v>0</v>
      </c>
      <c r="E73" s="23">
        <f t="shared" si="38"/>
        <v>0</v>
      </c>
      <c r="F73" s="23">
        <f t="shared" si="38"/>
        <v>0</v>
      </c>
      <c r="G73" s="23">
        <f t="shared" si="38"/>
        <v>0</v>
      </c>
      <c r="H73" s="23">
        <f t="shared" si="38"/>
        <v>0</v>
      </c>
      <c r="I73" s="23">
        <f t="shared" si="38"/>
        <v>0</v>
      </c>
      <c r="J73" s="43">
        <f t="shared" si="38"/>
        <v>0</v>
      </c>
      <c r="K73" s="43">
        <f t="shared" si="38"/>
        <v>0</v>
      </c>
      <c r="L73" s="23">
        <f t="shared" si="38"/>
        <v>0</v>
      </c>
      <c r="M73" s="23">
        <f t="shared" si="38"/>
        <v>0</v>
      </c>
      <c r="N73" s="23">
        <f t="shared" si="38"/>
        <v>0</v>
      </c>
    </row>
    <row r="74" spans="1:14" ht="12.75" customHeight="1" x14ac:dyDescent="0.2">
      <c r="A74" s="30"/>
      <c r="B74" s="15"/>
      <c r="C74" s="15"/>
      <c r="D74" s="15"/>
      <c r="E74" s="13"/>
      <c r="F74" s="13"/>
      <c r="G74" s="13"/>
      <c r="H74" s="13"/>
      <c r="I74" s="13"/>
      <c r="J74" s="26"/>
      <c r="K74" s="26"/>
      <c r="L74" s="13">
        <f t="shared" ref="L74:M74" si="39">+G74+J74</f>
        <v>0</v>
      </c>
      <c r="M74" s="13">
        <f t="shared" si="39"/>
        <v>0</v>
      </c>
      <c r="N74" s="13">
        <f t="shared" ref="N74" si="40">+L74+M74</f>
        <v>0</v>
      </c>
    </row>
    <row r="75" spans="1:14" ht="12.75" customHeight="1" x14ac:dyDescent="0.2">
      <c r="A75" s="44"/>
      <c r="B75" s="15"/>
      <c r="C75" s="15"/>
      <c r="D75" s="15"/>
      <c r="E75" s="13"/>
      <c r="F75" s="13"/>
      <c r="G75" s="13"/>
      <c r="H75" s="13"/>
      <c r="I75" s="13"/>
      <c r="J75" s="26"/>
      <c r="K75" s="26"/>
      <c r="L75" s="13"/>
      <c r="M75" s="13"/>
      <c r="N75" s="13"/>
    </row>
    <row r="76" spans="1:14" ht="12.75" customHeight="1" x14ac:dyDescent="0.2">
      <c r="A76" s="4"/>
      <c r="B76" s="15"/>
      <c r="C76" s="15"/>
      <c r="D76" s="15"/>
      <c r="E76" s="13"/>
      <c r="F76" s="13"/>
      <c r="G76" s="13"/>
      <c r="H76" s="13"/>
      <c r="I76" s="13"/>
      <c r="J76" s="26"/>
      <c r="K76" s="26"/>
      <c r="L76" s="13"/>
      <c r="M76" s="13"/>
      <c r="N76" s="13"/>
    </row>
    <row r="77" spans="1:14" ht="12.75" customHeight="1" x14ac:dyDescent="0.2">
      <c r="A77" s="3" t="s">
        <v>48</v>
      </c>
      <c r="B77" s="23">
        <f>SUM(B78:B84)</f>
        <v>63000</v>
      </c>
      <c r="C77" s="23">
        <f t="shared" ref="C77:N77" si="41">SUM(C78:C84)</f>
        <v>0</v>
      </c>
      <c r="D77" s="23">
        <f t="shared" si="41"/>
        <v>63000</v>
      </c>
      <c r="E77" s="23">
        <f t="shared" si="41"/>
        <v>0</v>
      </c>
      <c r="F77" s="23">
        <f t="shared" si="41"/>
        <v>0</v>
      </c>
      <c r="G77" s="23">
        <f t="shared" si="41"/>
        <v>63000</v>
      </c>
      <c r="H77" s="23">
        <f t="shared" si="41"/>
        <v>0</v>
      </c>
      <c r="I77" s="23">
        <f t="shared" si="41"/>
        <v>63000</v>
      </c>
      <c r="J77" s="43">
        <f t="shared" si="41"/>
        <v>7024</v>
      </c>
      <c r="K77" s="43">
        <f t="shared" si="41"/>
        <v>0</v>
      </c>
      <c r="L77" s="23">
        <f t="shared" si="41"/>
        <v>70024</v>
      </c>
      <c r="M77" s="23">
        <f t="shared" si="41"/>
        <v>0</v>
      </c>
      <c r="N77" s="23">
        <f t="shared" si="41"/>
        <v>70024</v>
      </c>
    </row>
    <row r="78" spans="1:14" ht="12.75" customHeight="1" x14ac:dyDescent="0.2">
      <c r="A78" s="5" t="s">
        <v>46</v>
      </c>
      <c r="B78" s="15">
        <v>9500</v>
      </c>
      <c r="C78" s="15"/>
      <c r="D78" s="15">
        <f t="shared" ref="D78:D81" si="42">SUM(B78:C78)</f>
        <v>9500</v>
      </c>
      <c r="E78" s="13"/>
      <c r="F78" s="13"/>
      <c r="G78" s="13">
        <f t="shared" si="3"/>
        <v>9500</v>
      </c>
      <c r="H78" s="13">
        <f t="shared" si="3"/>
        <v>0</v>
      </c>
      <c r="I78" s="13">
        <f t="shared" si="4"/>
        <v>9500</v>
      </c>
      <c r="J78" s="26"/>
      <c r="K78" s="26"/>
      <c r="L78" s="13">
        <f t="shared" ref="L78:M84" si="43">+G78+J78</f>
        <v>9500</v>
      </c>
      <c r="M78" s="13">
        <f t="shared" si="43"/>
        <v>0</v>
      </c>
      <c r="N78" s="13">
        <f t="shared" ref="N78:N84" si="44">+L78+M78</f>
        <v>9500</v>
      </c>
    </row>
    <row r="79" spans="1:14" ht="12.75" customHeight="1" x14ac:dyDescent="0.2">
      <c r="A79" s="5" t="s">
        <v>88</v>
      </c>
      <c r="B79" s="15">
        <v>35000</v>
      </c>
      <c r="C79" s="15"/>
      <c r="D79" s="15">
        <f t="shared" si="42"/>
        <v>35000</v>
      </c>
      <c r="E79" s="13"/>
      <c r="F79" s="13"/>
      <c r="G79" s="13">
        <f t="shared" si="3"/>
        <v>35000</v>
      </c>
      <c r="H79" s="13">
        <f t="shared" si="3"/>
        <v>0</v>
      </c>
      <c r="I79" s="13">
        <f t="shared" si="4"/>
        <v>35000</v>
      </c>
      <c r="J79" s="26"/>
      <c r="K79" s="26"/>
      <c r="L79" s="13">
        <f t="shared" si="43"/>
        <v>35000</v>
      </c>
      <c r="M79" s="13">
        <f t="shared" si="43"/>
        <v>0</v>
      </c>
      <c r="N79" s="13">
        <f t="shared" si="44"/>
        <v>35000</v>
      </c>
    </row>
    <row r="80" spans="1:14" ht="12.75" customHeight="1" x14ac:dyDescent="0.2">
      <c r="A80" s="5" t="s">
        <v>61</v>
      </c>
      <c r="B80" s="15">
        <v>3500</v>
      </c>
      <c r="C80" s="15"/>
      <c r="D80" s="15">
        <f t="shared" si="42"/>
        <v>3500</v>
      </c>
      <c r="E80" s="13"/>
      <c r="F80" s="13"/>
      <c r="G80" s="13">
        <f t="shared" si="3"/>
        <v>3500</v>
      </c>
      <c r="H80" s="13">
        <f t="shared" si="3"/>
        <v>0</v>
      </c>
      <c r="I80" s="13">
        <f t="shared" si="4"/>
        <v>3500</v>
      </c>
      <c r="J80" s="26"/>
      <c r="K80" s="26"/>
      <c r="L80" s="13">
        <f t="shared" si="43"/>
        <v>3500</v>
      </c>
      <c r="M80" s="13">
        <f t="shared" si="43"/>
        <v>0</v>
      </c>
      <c r="N80" s="13">
        <f t="shared" si="44"/>
        <v>3500</v>
      </c>
    </row>
    <row r="81" spans="1:14" ht="12.75" customHeight="1" x14ac:dyDescent="0.2">
      <c r="A81" s="5" t="s">
        <v>47</v>
      </c>
      <c r="B81" s="15">
        <v>15000</v>
      </c>
      <c r="C81" s="15"/>
      <c r="D81" s="15">
        <f t="shared" si="42"/>
        <v>15000</v>
      </c>
      <c r="E81" s="13"/>
      <c r="F81" s="13"/>
      <c r="G81" s="13">
        <f t="shared" si="3"/>
        <v>15000</v>
      </c>
      <c r="H81" s="13">
        <f t="shared" si="3"/>
        <v>0</v>
      </c>
      <c r="I81" s="13">
        <f t="shared" si="4"/>
        <v>15000</v>
      </c>
      <c r="J81" s="26"/>
      <c r="K81" s="26"/>
      <c r="L81" s="13">
        <f t="shared" si="43"/>
        <v>15000</v>
      </c>
      <c r="M81" s="13">
        <f t="shared" si="43"/>
        <v>0</v>
      </c>
      <c r="N81" s="13">
        <f t="shared" si="44"/>
        <v>15000</v>
      </c>
    </row>
    <row r="82" spans="1:14" ht="12.75" customHeight="1" x14ac:dyDescent="0.2">
      <c r="A82" s="4" t="s">
        <v>157</v>
      </c>
      <c r="B82" s="15"/>
      <c r="C82" s="15"/>
      <c r="D82" s="15"/>
      <c r="E82" s="13"/>
      <c r="F82" s="13"/>
      <c r="G82" s="13"/>
      <c r="H82" s="13"/>
      <c r="I82" s="13"/>
      <c r="J82" s="26">
        <v>991</v>
      </c>
      <c r="K82" s="26"/>
      <c r="L82" s="13">
        <f t="shared" si="43"/>
        <v>991</v>
      </c>
      <c r="M82" s="13">
        <f t="shared" si="43"/>
        <v>0</v>
      </c>
      <c r="N82" s="13">
        <f t="shared" si="44"/>
        <v>991</v>
      </c>
    </row>
    <row r="83" spans="1:14" ht="12.75" customHeight="1" x14ac:dyDescent="0.2">
      <c r="A83" s="30" t="s">
        <v>152</v>
      </c>
      <c r="B83" s="15"/>
      <c r="C83" s="15"/>
      <c r="D83" s="15"/>
      <c r="E83" s="13"/>
      <c r="F83" s="13"/>
      <c r="G83" s="13"/>
      <c r="H83" s="13"/>
      <c r="I83" s="13"/>
      <c r="J83" s="26">
        <v>3784</v>
      </c>
      <c r="K83" s="26"/>
      <c r="L83" s="13">
        <f t="shared" si="43"/>
        <v>3784</v>
      </c>
      <c r="M83" s="13">
        <f t="shared" si="43"/>
        <v>0</v>
      </c>
      <c r="N83" s="13">
        <f t="shared" si="44"/>
        <v>3784</v>
      </c>
    </row>
    <row r="84" spans="1:14" ht="12.75" customHeight="1" x14ac:dyDescent="0.2">
      <c r="A84" s="30" t="s">
        <v>148</v>
      </c>
      <c r="B84" s="15"/>
      <c r="C84" s="15"/>
      <c r="D84" s="15"/>
      <c r="E84" s="13"/>
      <c r="F84" s="13"/>
      <c r="G84" s="13"/>
      <c r="H84" s="13"/>
      <c r="I84" s="13"/>
      <c r="J84" s="26">
        <f>991+1258</f>
        <v>2249</v>
      </c>
      <c r="K84" s="26"/>
      <c r="L84" s="13">
        <f t="shared" si="43"/>
        <v>2249</v>
      </c>
      <c r="M84" s="13">
        <f t="shared" si="43"/>
        <v>0</v>
      </c>
      <c r="N84" s="13">
        <f t="shared" si="44"/>
        <v>2249</v>
      </c>
    </row>
    <row r="85" spans="1:14" ht="12.75" customHeight="1" x14ac:dyDescent="0.2">
      <c r="A85" s="44"/>
      <c r="B85" s="15"/>
      <c r="C85" s="15"/>
      <c r="D85" s="15"/>
      <c r="E85" s="13"/>
      <c r="F85" s="13"/>
      <c r="G85" s="13"/>
      <c r="H85" s="13"/>
      <c r="I85" s="13"/>
      <c r="J85" s="26"/>
      <c r="K85" s="26"/>
      <c r="L85" s="13"/>
      <c r="M85" s="13"/>
      <c r="N85" s="13"/>
    </row>
    <row r="86" spans="1:14" ht="12.75" customHeight="1" x14ac:dyDescent="0.2">
      <c r="A86" s="2" t="s">
        <v>169</v>
      </c>
      <c r="B86" s="23">
        <f>+B87</f>
        <v>0</v>
      </c>
      <c r="C86" s="23">
        <f t="shared" ref="C86:N86" si="45">+C87</f>
        <v>0</v>
      </c>
      <c r="D86" s="23">
        <f t="shared" si="45"/>
        <v>0</v>
      </c>
      <c r="E86" s="23">
        <f t="shared" si="45"/>
        <v>0</v>
      </c>
      <c r="F86" s="23">
        <f t="shared" si="45"/>
        <v>0</v>
      </c>
      <c r="G86" s="23">
        <f t="shared" si="45"/>
        <v>0</v>
      </c>
      <c r="H86" s="23">
        <f t="shared" si="45"/>
        <v>0</v>
      </c>
      <c r="I86" s="23">
        <f t="shared" si="45"/>
        <v>0</v>
      </c>
      <c r="J86" s="43">
        <f t="shared" si="45"/>
        <v>11684</v>
      </c>
      <c r="K86" s="43">
        <f t="shared" si="45"/>
        <v>0</v>
      </c>
      <c r="L86" s="23">
        <f t="shared" si="45"/>
        <v>11684</v>
      </c>
      <c r="M86" s="23">
        <f t="shared" si="45"/>
        <v>0</v>
      </c>
      <c r="N86" s="23">
        <f t="shared" si="45"/>
        <v>11684</v>
      </c>
    </row>
    <row r="87" spans="1:14" ht="12.75" customHeight="1" x14ac:dyDescent="0.2">
      <c r="A87" s="4" t="s">
        <v>170</v>
      </c>
      <c r="B87" s="15"/>
      <c r="C87" s="15"/>
      <c r="D87" s="15"/>
      <c r="E87" s="13"/>
      <c r="F87" s="13"/>
      <c r="G87" s="13"/>
      <c r="H87" s="13"/>
      <c r="I87" s="13"/>
      <c r="J87" s="26">
        <v>11684</v>
      </c>
      <c r="K87" s="26"/>
      <c r="L87" s="13">
        <f t="shared" ref="L87:M87" si="46">+G87+J87</f>
        <v>11684</v>
      </c>
      <c r="M87" s="13">
        <f t="shared" si="46"/>
        <v>0</v>
      </c>
      <c r="N87" s="13">
        <f t="shared" ref="N87" si="47">+L87+M87</f>
        <v>11684</v>
      </c>
    </row>
    <row r="88" spans="1:14" ht="12.75" customHeight="1" x14ac:dyDescent="0.2">
      <c r="A88" s="29"/>
      <c r="B88" s="15"/>
      <c r="C88" s="15"/>
      <c r="D88" s="15"/>
      <c r="E88" s="13"/>
      <c r="F88" s="13"/>
      <c r="G88" s="13"/>
      <c r="H88" s="13"/>
      <c r="I88" s="13"/>
      <c r="J88" s="26"/>
      <c r="K88" s="26"/>
      <c r="L88" s="13"/>
      <c r="M88" s="13"/>
      <c r="N88" s="13"/>
    </row>
    <row r="89" spans="1:14" ht="12.75" customHeight="1" x14ac:dyDescent="0.2">
      <c r="A89" s="29"/>
      <c r="B89" s="15"/>
      <c r="C89" s="15"/>
      <c r="D89" s="15"/>
      <c r="E89" s="13"/>
      <c r="F89" s="13"/>
      <c r="G89" s="13"/>
      <c r="H89" s="13"/>
      <c r="I89" s="13"/>
      <c r="J89" s="26"/>
      <c r="K89" s="26"/>
      <c r="L89" s="13"/>
      <c r="M89" s="13"/>
      <c r="N89" s="13"/>
    </row>
    <row r="90" spans="1:14" ht="12.75" customHeight="1" x14ac:dyDescent="0.2">
      <c r="A90" s="2" t="s">
        <v>6</v>
      </c>
      <c r="B90" s="3">
        <f t="shared" ref="B90:H90" si="48">SUM(B91:B96)</f>
        <v>40500</v>
      </c>
      <c r="C90" s="3">
        <f t="shared" si="48"/>
        <v>0</v>
      </c>
      <c r="D90" s="3">
        <f t="shared" si="48"/>
        <v>40500</v>
      </c>
      <c r="E90" s="3">
        <f t="shared" si="48"/>
        <v>1405</v>
      </c>
      <c r="F90" s="3">
        <f t="shared" si="48"/>
        <v>0</v>
      </c>
      <c r="G90" s="3">
        <f t="shared" si="48"/>
        <v>41905</v>
      </c>
      <c r="H90" s="3">
        <f t="shared" si="48"/>
        <v>0</v>
      </c>
      <c r="I90" s="3">
        <f>SUM(I91:I96)</f>
        <v>41905</v>
      </c>
      <c r="J90" s="3">
        <f t="shared" ref="J90:M90" si="49">SUM(J91:J96)</f>
        <v>0</v>
      </c>
      <c r="K90" s="3">
        <f t="shared" si="49"/>
        <v>0</v>
      </c>
      <c r="L90" s="3">
        <f t="shared" si="49"/>
        <v>41905</v>
      </c>
      <c r="M90" s="3">
        <f t="shared" si="49"/>
        <v>0</v>
      </c>
      <c r="N90" s="3">
        <f>SUM(N91:N96)</f>
        <v>41905</v>
      </c>
    </row>
    <row r="91" spans="1:14" ht="12.75" customHeight="1" x14ac:dyDescent="0.2">
      <c r="A91" s="4" t="s">
        <v>33</v>
      </c>
      <c r="B91" s="19">
        <v>2000</v>
      </c>
      <c r="C91" s="19"/>
      <c r="D91" s="19">
        <f t="shared" ref="D91:D95" si="50">SUM(B91:C91)</f>
        <v>2000</v>
      </c>
      <c r="E91" s="13"/>
      <c r="F91" s="13"/>
      <c r="G91" s="13">
        <f t="shared" si="3"/>
        <v>2000</v>
      </c>
      <c r="H91" s="13">
        <f t="shared" si="3"/>
        <v>0</v>
      </c>
      <c r="I91" s="13">
        <f t="shared" si="4"/>
        <v>2000</v>
      </c>
      <c r="J91" s="26"/>
      <c r="K91" s="26"/>
      <c r="L91" s="13">
        <f t="shared" ref="L91:M96" si="51">+G91+J91</f>
        <v>2000</v>
      </c>
      <c r="M91" s="13">
        <f t="shared" si="51"/>
        <v>0</v>
      </c>
      <c r="N91" s="13">
        <f t="shared" ref="N91:N96" si="52">+L91+M91</f>
        <v>2000</v>
      </c>
    </row>
    <row r="92" spans="1:14" ht="12.75" customHeight="1" x14ac:dyDescent="0.2">
      <c r="A92" s="4" t="s">
        <v>34</v>
      </c>
      <c r="B92" s="19">
        <v>2000</v>
      </c>
      <c r="C92" s="19"/>
      <c r="D92" s="19">
        <f t="shared" si="50"/>
        <v>2000</v>
      </c>
      <c r="E92" s="13"/>
      <c r="F92" s="13"/>
      <c r="G92" s="13">
        <f t="shared" si="3"/>
        <v>2000</v>
      </c>
      <c r="H92" s="13">
        <f t="shared" si="3"/>
        <v>0</v>
      </c>
      <c r="I92" s="13">
        <f t="shared" si="4"/>
        <v>2000</v>
      </c>
      <c r="J92" s="26"/>
      <c r="K92" s="26"/>
      <c r="L92" s="13">
        <f t="shared" si="51"/>
        <v>2000</v>
      </c>
      <c r="M92" s="13">
        <f t="shared" si="51"/>
        <v>0</v>
      </c>
      <c r="N92" s="13">
        <f t="shared" si="52"/>
        <v>2000</v>
      </c>
    </row>
    <row r="93" spans="1:14" ht="12.75" customHeight="1" x14ac:dyDescent="0.2">
      <c r="A93" s="4" t="s">
        <v>49</v>
      </c>
      <c r="B93" s="19">
        <v>6500</v>
      </c>
      <c r="C93" s="19"/>
      <c r="D93" s="19">
        <f t="shared" si="50"/>
        <v>6500</v>
      </c>
      <c r="E93" s="13"/>
      <c r="F93" s="13"/>
      <c r="G93" s="13">
        <f t="shared" si="3"/>
        <v>6500</v>
      </c>
      <c r="H93" s="13">
        <f t="shared" si="3"/>
        <v>0</v>
      </c>
      <c r="I93" s="13">
        <f t="shared" si="4"/>
        <v>6500</v>
      </c>
      <c r="J93" s="26"/>
      <c r="K93" s="26"/>
      <c r="L93" s="13">
        <f t="shared" si="51"/>
        <v>6500</v>
      </c>
      <c r="M93" s="13">
        <f t="shared" si="51"/>
        <v>0</v>
      </c>
      <c r="N93" s="13">
        <f t="shared" si="52"/>
        <v>6500</v>
      </c>
    </row>
    <row r="94" spans="1:14" ht="12.75" customHeight="1" x14ac:dyDescent="0.2">
      <c r="A94" s="4" t="s">
        <v>89</v>
      </c>
      <c r="B94" s="19">
        <v>20000</v>
      </c>
      <c r="C94" s="19"/>
      <c r="D94" s="19">
        <f t="shared" si="50"/>
        <v>20000</v>
      </c>
      <c r="E94" s="13"/>
      <c r="F94" s="13"/>
      <c r="G94" s="13">
        <f t="shared" si="3"/>
        <v>20000</v>
      </c>
      <c r="H94" s="13">
        <f t="shared" si="3"/>
        <v>0</v>
      </c>
      <c r="I94" s="13">
        <f t="shared" si="4"/>
        <v>20000</v>
      </c>
      <c r="J94" s="26"/>
      <c r="K94" s="26"/>
      <c r="L94" s="13">
        <f t="shared" si="51"/>
        <v>20000</v>
      </c>
      <c r="M94" s="13">
        <f t="shared" si="51"/>
        <v>0</v>
      </c>
      <c r="N94" s="13">
        <f t="shared" si="52"/>
        <v>20000</v>
      </c>
    </row>
    <row r="95" spans="1:14" ht="12.75" customHeight="1" x14ac:dyDescent="0.2">
      <c r="A95" s="4" t="s">
        <v>35</v>
      </c>
      <c r="B95" s="19">
        <v>10000</v>
      </c>
      <c r="C95" s="19"/>
      <c r="D95" s="19">
        <f t="shared" si="50"/>
        <v>10000</v>
      </c>
      <c r="E95" s="13"/>
      <c r="F95" s="13"/>
      <c r="G95" s="13">
        <f t="shared" si="3"/>
        <v>10000</v>
      </c>
      <c r="H95" s="13">
        <f t="shared" si="3"/>
        <v>0</v>
      </c>
      <c r="I95" s="13">
        <f t="shared" si="4"/>
        <v>10000</v>
      </c>
      <c r="J95" s="26"/>
      <c r="K95" s="26"/>
      <c r="L95" s="13">
        <f t="shared" si="51"/>
        <v>10000</v>
      </c>
      <c r="M95" s="13">
        <f t="shared" si="51"/>
        <v>0</v>
      </c>
      <c r="N95" s="13">
        <f t="shared" si="52"/>
        <v>10000</v>
      </c>
    </row>
    <row r="96" spans="1:14" ht="12.75" customHeight="1" x14ac:dyDescent="0.2">
      <c r="A96" s="4" t="s">
        <v>129</v>
      </c>
      <c r="B96" s="19"/>
      <c r="C96" s="19"/>
      <c r="D96" s="19"/>
      <c r="E96" s="13">
        <v>1405</v>
      </c>
      <c r="F96" s="13"/>
      <c r="G96" s="13">
        <f t="shared" ref="G96:H96" si="53">+B96+E96</f>
        <v>1405</v>
      </c>
      <c r="H96" s="13">
        <f t="shared" si="53"/>
        <v>0</v>
      </c>
      <c r="I96" s="13">
        <f t="shared" ref="I96" si="54">+G96+H96</f>
        <v>1405</v>
      </c>
      <c r="J96" s="26"/>
      <c r="K96" s="26"/>
      <c r="L96" s="13">
        <f t="shared" si="51"/>
        <v>1405</v>
      </c>
      <c r="M96" s="13">
        <f t="shared" si="51"/>
        <v>0</v>
      </c>
      <c r="N96" s="13">
        <f t="shared" si="52"/>
        <v>1405</v>
      </c>
    </row>
    <row r="97" spans="1:14" ht="12.75" customHeight="1" x14ac:dyDescent="0.2">
      <c r="A97" s="44"/>
      <c r="B97" s="19"/>
      <c r="C97" s="19"/>
      <c r="D97" s="19"/>
      <c r="E97" s="13"/>
      <c r="F97" s="13"/>
      <c r="G97" s="13"/>
      <c r="H97" s="13"/>
      <c r="I97" s="13"/>
      <c r="J97" s="26"/>
      <c r="K97" s="26"/>
      <c r="L97" s="13"/>
      <c r="M97" s="13"/>
      <c r="N97" s="13"/>
    </row>
    <row r="98" spans="1:14" ht="12.75" customHeight="1" x14ac:dyDescent="0.2">
      <c r="A98" s="2" t="s">
        <v>63</v>
      </c>
      <c r="B98" s="20">
        <f>SUM(B99:B99)</f>
        <v>1270</v>
      </c>
      <c r="C98" s="20">
        <f>SUM(C99:C99)</f>
        <v>0</v>
      </c>
      <c r="D98" s="20">
        <f>SUM(D99:D99)</f>
        <v>1270</v>
      </c>
      <c r="E98" s="20">
        <f t="shared" ref="E98:N98" si="55">SUM(E99:E99)</f>
        <v>0</v>
      </c>
      <c r="F98" s="20">
        <f t="shared" si="55"/>
        <v>0</v>
      </c>
      <c r="G98" s="20">
        <f t="shared" si="55"/>
        <v>1270</v>
      </c>
      <c r="H98" s="20">
        <f t="shared" si="55"/>
        <v>0</v>
      </c>
      <c r="I98" s="20">
        <f t="shared" si="55"/>
        <v>1270</v>
      </c>
      <c r="J98" s="3">
        <f t="shared" si="55"/>
        <v>0</v>
      </c>
      <c r="K98" s="3">
        <f t="shared" si="55"/>
        <v>0</v>
      </c>
      <c r="L98" s="20">
        <f t="shared" si="55"/>
        <v>1270</v>
      </c>
      <c r="M98" s="20">
        <f t="shared" si="55"/>
        <v>0</v>
      </c>
      <c r="N98" s="20">
        <f t="shared" si="55"/>
        <v>1270</v>
      </c>
    </row>
    <row r="99" spans="1:14" ht="12.75" customHeight="1" x14ac:dyDescent="0.2">
      <c r="A99" s="4" t="s">
        <v>97</v>
      </c>
      <c r="B99" s="19">
        <v>1270</v>
      </c>
      <c r="C99" s="19"/>
      <c r="D99" s="19">
        <f t="shared" ref="D99" si="56">SUM(B99:C99)</f>
        <v>1270</v>
      </c>
      <c r="E99" s="13"/>
      <c r="F99" s="13"/>
      <c r="G99" s="13">
        <f t="shared" ref="G99:H185" si="57">+B99+E99</f>
        <v>1270</v>
      </c>
      <c r="H99" s="13">
        <f t="shared" si="57"/>
        <v>0</v>
      </c>
      <c r="I99" s="13">
        <f t="shared" ref="I99:I185" si="58">+G99+H99</f>
        <v>1270</v>
      </c>
      <c r="J99" s="26"/>
      <c r="K99" s="26"/>
      <c r="L99" s="13">
        <f t="shared" ref="L99:M99" si="59">+G99+J99</f>
        <v>1270</v>
      </c>
      <c r="M99" s="13">
        <f t="shared" si="59"/>
        <v>0</v>
      </c>
      <c r="N99" s="13">
        <f t="shared" ref="N99" si="60">+L99+M99</f>
        <v>1270</v>
      </c>
    </row>
    <row r="100" spans="1:14" ht="12.75" customHeight="1" x14ac:dyDescent="0.2">
      <c r="A100" s="44"/>
      <c r="B100" s="19"/>
      <c r="C100" s="19"/>
      <c r="D100" s="19"/>
      <c r="E100" s="13"/>
      <c r="F100" s="13"/>
      <c r="G100" s="13"/>
      <c r="H100" s="13"/>
      <c r="I100" s="13"/>
      <c r="J100" s="26"/>
      <c r="K100" s="26"/>
      <c r="L100" s="13"/>
      <c r="M100" s="13"/>
      <c r="N100" s="13"/>
    </row>
    <row r="101" spans="1:14" ht="12.75" customHeight="1" x14ac:dyDescent="0.2">
      <c r="A101" s="3" t="s">
        <v>16</v>
      </c>
      <c r="B101" s="20">
        <f>SUM(B102:B114)</f>
        <v>140620</v>
      </c>
      <c r="C101" s="20">
        <f>SUM(C102:C114)</f>
        <v>5000</v>
      </c>
      <c r="D101" s="20">
        <f>SUM(D102:D114)</f>
        <v>145620</v>
      </c>
      <c r="E101" s="20">
        <f t="shared" ref="E101:N101" si="61">SUM(E102:E114)</f>
        <v>0</v>
      </c>
      <c r="F101" s="20">
        <f t="shared" si="61"/>
        <v>0</v>
      </c>
      <c r="G101" s="20">
        <f t="shared" si="61"/>
        <v>140620</v>
      </c>
      <c r="H101" s="20">
        <f t="shared" si="61"/>
        <v>5000</v>
      </c>
      <c r="I101" s="20">
        <f t="shared" si="61"/>
        <v>145620</v>
      </c>
      <c r="J101" s="3">
        <f t="shared" si="61"/>
        <v>33683</v>
      </c>
      <c r="K101" s="3">
        <f t="shared" si="61"/>
        <v>0</v>
      </c>
      <c r="L101" s="20">
        <f t="shared" si="61"/>
        <v>174303</v>
      </c>
      <c r="M101" s="20">
        <f t="shared" si="61"/>
        <v>5000</v>
      </c>
      <c r="N101" s="20">
        <f t="shared" si="61"/>
        <v>179303</v>
      </c>
    </row>
    <row r="102" spans="1:14" ht="12.75" customHeight="1" x14ac:dyDescent="0.2">
      <c r="A102" s="5" t="s">
        <v>41</v>
      </c>
      <c r="B102" s="19">
        <v>30000</v>
      </c>
      <c r="C102" s="19"/>
      <c r="D102" s="19">
        <f>SUM(B102:C102)</f>
        <v>30000</v>
      </c>
      <c r="E102" s="13"/>
      <c r="F102" s="13"/>
      <c r="G102" s="13">
        <f t="shared" si="57"/>
        <v>30000</v>
      </c>
      <c r="H102" s="13">
        <f t="shared" si="57"/>
        <v>0</v>
      </c>
      <c r="I102" s="13">
        <f t="shared" si="58"/>
        <v>30000</v>
      </c>
      <c r="J102" s="26"/>
      <c r="K102" s="26"/>
      <c r="L102" s="13">
        <f t="shared" ref="L102:M114" si="62">+G102+J102</f>
        <v>30000</v>
      </c>
      <c r="M102" s="13">
        <f t="shared" si="62"/>
        <v>0</v>
      </c>
      <c r="N102" s="13">
        <f t="shared" ref="N102:N114" si="63">+L102+M102</f>
        <v>30000</v>
      </c>
    </row>
    <row r="103" spans="1:14" ht="12.75" customHeight="1" x14ac:dyDescent="0.2">
      <c r="A103" s="5" t="s">
        <v>50</v>
      </c>
      <c r="B103" s="19">
        <v>120</v>
      </c>
      <c r="C103" s="19"/>
      <c r="D103" s="19">
        <f t="shared" ref="D103:D107" si="64">SUM(B103:C103)</f>
        <v>120</v>
      </c>
      <c r="E103" s="13"/>
      <c r="F103" s="13"/>
      <c r="G103" s="13">
        <f t="shared" si="57"/>
        <v>120</v>
      </c>
      <c r="H103" s="13">
        <f t="shared" si="57"/>
        <v>0</v>
      </c>
      <c r="I103" s="13">
        <f t="shared" si="58"/>
        <v>120</v>
      </c>
      <c r="J103" s="26"/>
      <c r="K103" s="26"/>
      <c r="L103" s="13">
        <f t="shared" si="62"/>
        <v>120</v>
      </c>
      <c r="M103" s="13">
        <f t="shared" si="62"/>
        <v>0</v>
      </c>
      <c r="N103" s="13">
        <f t="shared" si="63"/>
        <v>120</v>
      </c>
    </row>
    <row r="104" spans="1:14" ht="12.75" customHeight="1" x14ac:dyDescent="0.2">
      <c r="A104" s="5" t="s">
        <v>51</v>
      </c>
      <c r="B104" s="19">
        <v>8000</v>
      </c>
      <c r="C104" s="19"/>
      <c r="D104" s="19">
        <f t="shared" si="64"/>
        <v>8000</v>
      </c>
      <c r="E104" s="13"/>
      <c r="F104" s="13"/>
      <c r="G104" s="13">
        <f t="shared" si="57"/>
        <v>8000</v>
      </c>
      <c r="H104" s="13">
        <f t="shared" si="57"/>
        <v>0</v>
      </c>
      <c r="I104" s="13">
        <f t="shared" si="58"/>
        <v>8000</v>
      </c>
      <c r="J104" s="26"/>
      <c r="K104" s="26"/>
      <c r="L104" s="13">
        <f t="shared" si="62"/>
        <v>8000</v>
      </c>
      <c r="M104" s="13">
        <f t="shared" si="62"/>
        <v>0</v>
      </c>
      <c r="N104" s="13">
        <f t="shared" si="63"/>
        <v>8000</v>
      </c>
    </row>
    <row r="105" spans="1:14" ht="12.75" customHeight="1" x14ac:dyDescent="0.2">
      <c r="A105" s="5" t="s">
        <v>56</v>
      </c>
      <c r="B105" s="19">
        <v>5000</v>
      </c>
      <c r="C105" s="19"/>
      <c r="D105" s="19">
        <f t="shared" si="64"/>
        <v>5000</v>
      </c>
      <c r="E105" s="13"/>
      <c r="F105" s="13"/>
      <c r="G105" s="13">
        <f t="shared" si="57"/>
        <v>5000</v>
      </c>
      <c r="H105" s="13">
        <f t="shared" si="57"/>
        <v>0</v>
      </c>
      <c r="I105" s="13">
        <f t="shared" si="58"/>
        <v>5000</v>
      </c>
      <c r="J105" s="26"/>
      <c r="K105" s="26"/>
      <c r="L105" s="13">
        <f t="shared" si="62"/>
        <v>5000</v>
      </c>
      <c r="M105" s="13">
        <f t="shared" si="62"/>
        <v>0</v>
      </c>
      <c r="N105" s="13">
        <f t="shared" si="63"/>
        <v>5000</v>
      </c>
    </row>
    <row r="106" spans="1:14" ht="12.75" customHeight="1" x14ac:dyDescent="0.2">
      <c r="A106" s="5" t="s">
        <v>57</v>
      </c>
      <c r="B106" s="19">
        <v>6000</v>
      </c>
      <c r="C106" s="19"/>
      <c r="D106" s="19">
        <f t="shared" si="64"/>
        <v>6000</v>
      </c>
      <c r="E106" s="13"/>
      <c r="F106" s="13"/>
      <c r="G106" s="13">
        <f t="shared" si="57"/>
        <v>6000</v>
      </c>
      <c r="H106" s="13">
        <f t="shared" si="57"/>
        <v>0</v>
      </c>
      <c r="I106" s="13">
        <f t="shared" si="58"/>
        <v>6000</v>
      </c>
      <c r="J106" s="26"/>
      <c r="K106" s="26"/>
      <c r="L106" s="13">
        <f t="shared" si="62"/>
        <v>6000</v>
      </c>
      <c r="M106" s="13">
        <f t="shared" si="62"/>
        <v>0</v>
      </c>
      <c r="N106" s="13">
        <f t="shared" si="63"/>
        <v>6000</v>
      </c>
    </row>
    <row r="107" spans="1:14" ht="12.75" customHeight="1" x14ac:dyDescent="0.2">
      <c r="A107" s="5" t="s">
        <v>90</v>
      </c>
      <c r="B107" s="19">
        <v>28000</v>
      </c>
      <c r="C107" s="19"/>
      <c r="D107" s="19">
        <f t="shared" si="64"/>
        <v>28000</v>
      </c>
      <c r="E107" s="13"/>
      <c r="F107" s="13"/>
      <c r="G107" s="13">
        <f t="shared" si="57"/>
        <v>28000</v>
      </c>
      <c r="H107" s="13">
        <f t="shared" si="57"/>
        <v>0</v>
      </c>
      <c r="I107" s="13">
        <f t="shared" si="58"/>
        <v>28000</v>
      </c>
      <c r="J107" s="26"/>
      <c r="K107" s="26"/>
      <c r="L107" s="13">
        <f t="shared" si="62"/>
        <v>28000</v>
      </c>
      <c r="M107" s="13">
        <f t="shared" si="62"/>
        <v>0</v>
      </c>
      <c r="N107" s="13">
        <f t="shared" si="63"/>
        <v>28000</v>
      </c>
    </row>
    <row r="108" spans="1:14" ht="12.75" customHeight="1" x14ac:dyDescent="0.2">
      <c r="A108" s="16" t="s">
        <v>31</v>
      </c>
      <c r="B108" s="15">
        <v>10000</v>
      </c>
      <c r="C108" s="15"/>
      <c r="D108" s="15">
        <f>SUM(B108:C108)</f>
        <v>10000</v>
      </c>
      <c r="E108" s="13"/>
      <c r="F108" s="13"/>
      <c r="G108" s="13">
        <f t="shared" si="57"/>
        <v>10000</v>
      </c>
      <c r="H108" s="13">
        <f t="shared" si="57"/>
        <v>0</v>
      </c>
      <c r="I108" s="13">
        <f t="shared" si="58"/>
        <v>10000</v>
      </c>
      <c r="J108" s="26"/>
      <c r="K108" s="26"/>
      <c r="L108" s="13">
        <f t="shared" si="62"/>
        <v>10000</v>
      </c>
      <c r="M108" s="13">
        <f t="shared" si="62"/>
        <v>0</v>
      </c>
      <c r="N108" s="13">
        <f t="shared" si="63"/>
        <v>10000</v>
      </c>
    </row>
    <row r="109" spans="1:14" ht="12.75" customHeight="1" x14ac:dyDescent="0.2">
      <c r="A109" s="16" t="s">
        <v>91</v>
      </c>
      <c r="B109" s="15">
        <v>500</v>
      </c>
      <c r="C109" s="15"/>
      <c r="D109" s="15">
        <f t="shared" ref="D109:D114" si="65">SUM(B109:C109)</f>
        <v>500</v>
      </c>
      <c r="E109" s="13"/>
      <c r="F109" s="13"/>
      <c r="G109" s="13">
        <f t="shared" si="57"/>
        <v>500</v>
      </c>
      <c r="H109" s="13">
        <f t="shared" si="57"/>
        <v>0</v>
      </c>
      <c r="I109" s="13">
        <f t="shared" si="58"/>
        <v>500</v>
      </c>
      <c r="J109" s="26"/>
      <c r="K109" s="26"/>
      <c r="L109" s="13">
        <f t="shared" si="62"/>
        <v>500</v>
      </c>
      <c r="M109" s="13">
        <f t="shared" si="62"/>
        <v>0</v>
      </c>
      <c r="N109" s="13">
        <f t="shared" si="63"/>
        <v>500</v>
      </c>
    </row>
    <row r="110" spans="1:14" ht="12.75" customHeight="1" x14ac:dyDescent="0.2">
      <c r="A110" s="16" t="s">
        <v>92</v>
      </c>
      <c r="B110" s="15"/>
      <c r="C110" s="15">
        <v>5000</v>
      </c>
      <c r="D110" s="15">
        <f t="shared" si="65"/>
        <v>5000</v>
      </c>
      <c r="E110" s="13"/>
      <c r="F110" s="13"/>
      <c r="G110" s="13">
        <f t="shared" si="57"/>
        <v>0</v>
      </c>
      <c r="H110" s="13">
        <f t="shared" si="57"/>
        <v>5000</v>
      </c>
      <c r="I110" s="13">
        <f t="shared" si="58"/>
        <v>5000</v>
      </c>
      <c r="J110" s="26"/>
      <c r="K110" s="26"/>
      <c r="L110" s="13">
        <f t="shared" si="62"/>
        <v>0</v>
      </c>
      <c r="M110" s="13">
        <f t="shared" si="62"/>
        <v>5000</v>
      </c>
      <c r="N110" s="13">
        <f t="shared" si="63"/>
        <v>5000</v>
      </c>
    </row>
    <row r="111" spans="1:14" ht="12.75" customHeight="1" x14ac:dyDescent="0.2">
      <c r="A111" s="4" t="s">
        <v>154</v>
      </c>
      <c r="B111" s="15"/>
      <c r="C111" s="15"/>
      <c r="D111" s="15"/>
      <c r="E111" s="13"/>
      <c r="F111" s="13"/>
      <c r="G111" s="13"/>
      <c r="H111" s="13"/>
      <c r="I111" s="13"/>
      <c r="J111" s="26">
        <v>8344</v>
      </c>
      <c r="K111" s="26"/>
      <c r="L111" s="13">
        <f t="shared" si="62"/>
        <v>8344</v>
      </c>
      <c r="M111" s="13">
        <f t="shared" si="62"/>
        <v>0</v>
      </c>
      <c r="N111" s="13">
        <f t="shared" si="63"/>
        <v>8344</v>
      </c>
    </row>
    <row r="112" spans="1:14" ht="12.75" customHeight="1" x14ac:dyDescent="0.2">
      <c r="A112" s="4" t="s">
        <v>155</v>
      </c>
      <c r="B112" s="15"/>
      <c r="C112" s="15"/>
      <c r="D112" s="15"/>
      <c r="E112" s="13"/>
      <c r="F112" s="13"/>
      <c r="G112" s="13"/>
      <c r="H112" s="13"/>
      <c r="I112" s="13"/>
      <c r="J112" s="26">
        <v>24348</v>
      </c>
      <c r="K112" s="26"/>
      <c r="L112" s="13">
        <f t="shared" si="62"/>
        <v>24348</v>
      </c>
      <c r="M112" s="13">
        <f t="shared" si="62"/>
        <v>0</v>
      </c>
      <c r="N112" s="13">
        <f t="shared" si="63"/>
        <v>24348</v>
      </c>
    </row>
    <row r="113" spans="1:14" ht="12.75" customHeight="1" x14ac:dyDescent="0.2">
      <c r="A113" s="16" t="s">
        <v>171</v>
      </c>
      <c r="B113" s="15"/>
      <c r="C113" s="15"/>
      <c r="D113" s="15"/>
      <c r="E113" s="13"/>
      <c r="F113" s="13"/>
      <c r="G113" s="13"/>
      <c r="H113" s="13"/>
      <c r="I113" s="13"/>
      <c r="J113" s="26">
        <v>991</v>
      </c>
      <c r="K113" s="26"/>
      <c r="L113" s="13">
        <f t="shared" si="62"/>
        <v>991</v>
      </c>
      <c r="M113" s="13">
        <f t="shared" si="62"/>
        <v>0</v>
      </c>
      <c r="N113" s="13">
        <f t="shared" si="63"/>
        <v>991</v>
      </c>
    </row>
    <row r="114" spans="1:14" ht="12.75" customHeight="1" x14ac:dyDescent="0.2">
      <c r="A114" s="16" t="s">
        <v>93</v>
      </c>
      <c r="B114" s="15">
        <v>53000</v>
      </c>
      <c r="C114" s="15"/>
      <c r="D114" s="15">
        <f t="shared" si="65"/>
        <v>53000</v>
      </c>
      <c r="E114" s="13"/>
      <c r="F114" s="13"/>
      <c r="G114" s="13">
        <f t="shared" si="57"/>
        <v>53000</v>
      </c>
      <c r="H114" s="13">
        <f t="shared" si="57"/>
        <v>0</v>
      </c>
      <c r="I114" s="13">
        <f t="shared" si="58"/>
        <v>53000</v>
      </c>
      <c r="J114" s="26"/>
      <c r="K114" s="26"/>
      <c r="L114" s="13">
        <f t="shared" si="62"/>
        <v>53000</v>
      </c>
      <c r="M114" s="13">
        <f t="shared" si="62"/>
        <v>0</v>
      </c>
      <c r="N114" s="13">
        <f t="shared" si="63"/>
        <v>53000</v>
      </c>
    </row>
    <row r="115" spans="1:14" ht="12.75" customHeight="1" x14ac:dyDescent="0.2">
      <c r="A115" s="44"/>
      <c r="B115" s="15"/>
      <c r="C115" s="15"/>
      <c r="D115" s="15"/>
      <c r="E115" s="13"/>
      <c r="F115" s="13"/>
      <c r="G115" s="13"/>
      <c r="H115" s="13"/>
      <c r="I115" s="13"/>
      <c r="J115" s="26"/>
      <c r="K115" s="26"/>
      <c r="L115" s="13"/>
      <c r="M115" s="13"/>
      <c r="N115" s="13"/>
    </row>
    <row r="116" spans="1:14" ht="12.75" customHeight="1" x14ac:dyDescent="0.2">
      <c r="A116" s="28" t="s">
        <v>102</v>
      </c>
      <c r="B116" s="23">
        <f t="shared" ref="B116:M116" si="66">SUM(B117:B122)</f>
        <v>1225</v>
      </c>
      <c r="C116" s="23">
        <f t="shared" si="66"/>
        <v>0</v>
      </c>
      <c r="D116" s="23">
        <f t="shared" si="66"/>
        <v>1225</v>
      </c>
      <c r="E116" s="23">
        <f t="shared" si="66"/>
        <v>926</v>
      </c>
      <c r="F116" s="23">
        <f t="shared" si="66"/>
        <v>0</v>
      </c>
      <c r="G116" s="23">
        <f t="shared" si="66"/>
        <v>2151</v>
      </c>
      <c r="H116" s="23">
        <f t="shared" si="66"/>
        <v>0</v>
      </c>
      <c r="I116" s="23">
        <f t="shared" si="66"/>
        <v>2151</v>
      </c>
      <c r="J116" s="43">
        <f t="shared" si="66"/>
        <v>1200</v>
      </c>
      <c r="K116" s="43">
        <f t="shared" si="66"/>
        <v>0</v>
      </c>
      <c r="L116" s="23">
        <f t="shared" si="66"/>
        <v>3351</v>
      </c>
      <c r="M116" s="23">
        <f t="shared" si="66"/>
        <v>0</v>
      </c>
      <c r="N116" s="23">
        <f>SUM(N117:N122)</f>
        <v>3351</v>
      </c>
    </row>
    <row r="117" spans="1:14" ht="12.75" customHeight="1" x14ac:dyDescent="0.2">
      <c r="A117" s="27" t="s">
        <v>106</v>
      </c>
      <c r="B117" s="15">
        <v>100</v>
      </c>
      <c r="C117" s="15"/>
      <c r="D117" s="15">
        <f t="shared" ref="D117:D146" si="67">SUM(B117:C117)</f>
        <v>100</v>
      </c>
      <c r="E117" s="13"/>
      <c r="F117" s="13"/>
      <c r="G117" s="13">
        <f t="shared" si="57"/>
        <v>100</v>
      </c>
      <c r="H117" s="13">
        <f t="shared" si="57"/>
        <v>0</v>
      </c>
      <c r="I117" s="13">
        <f t="shared" si="58"/>
        <v>100</v>
      </c>
      <c r="J117" s="26"/>
      <c r="K117" s="26"/>
      <c r="L117" s="13">
        <f t="shared" ref="L117:M122" si="68">+G117+J117</f>
        <v>100</v>
      </c>
      <c r="M117" s="13">
        <f t="shared" si="68"/>
        <v>0</v>
      </c>
      <c r="N117" s="13">
        <f t="shared" ref="N117:N122" si="69">+L117+M117</f>
        <v>100</v>
      </c>
    </row>
    <row r="118" spans="1:14" ht="12.75" customHeight="1" x14ac:dyDescent="0.2">
      <c r="A118" s="27" t="s">
        <v>119</v>
      </c>
      <c r="B118" s="15">
        <v>1125</v>
      </c>
      <c r="C118" s="15"/>
      <c r="D118" s="15">
        <f t="shared" si="67"/>
        <v>1125</v>
      </c>
      <c r="E118" s="13"/>
      <c r="F118" s="13"/>
      <c r="G118" s="13">
        <f t="shared" si="57"/>
        <v>1125</v>
      </c>
      <c r="H118" s="13">
        <f t="shared" si="57"/>
        <v>0</v>
      </c>
      <c r="I118" s="13">
        <f t="shared" si="58"/>
        <v>1125</v>
      </c>
      <c r="J118" s="26"/>
      <c r="K118" s="26"/>
      <c r="L118" s="13">
        <f t="shared" si="68"/>
        <v>1125</v>
      </c>
      <c r="M118" s="13">
        <f t="shared" si="68"/>
        <v>0</v>
      </c>
      <c r="N118" s="13">
        <f t="shared" si="69"/>
        <v>1125</v>
      </c>
    </row>
    <row r="119" spans="1:14" ht="12.75" customHeight="1" x14ac:dyDescent="0.2">
      <c r="A119" s="4" t="s">
        <v>127</v>
      </c>
      <c r="B119" s="15"/>
      <c r="C119" s="15"/>
      <c r="D119" s="15"/>
      <c r="E119" s="13">
        <v>826</v>
      </c>
      <c r="F119" s="13"/>
      <c r="G119" s="13">
        <f t="shared" si="57"/>
        <v>826</v>
      </c>
      <c r="H119" s="13">
        <f t="shared" si="57"/>
        <v>0</v>
      </c>
      <c r="I119" s="13">
        <f t="shared" si="58"/>
        <v>826</v>
      </c>
      <c r="J119" s="26"/>
      <c r="K119" s="26"/>
      <c r="L119" s="13">
        <f t="shared" si="68"/>
        <v>826</v>
      </c>
      <c r="M119" s="13">
        <f t="shared" si="68"/>
        <v>0</v>
      </c>
      <c r="N119" s="13">
        <f t="shared" si="69"/>
        <v>826</v>
      </c>
    </row>
    <row r="120" spans="1:14" ht="12.75" customHeight="1" x14ac:dyDescent="0.2">
      <c r="A120" s="4" t="s">
        <v>163</v>
      </c>
      <c r="B120" s="15"/>
      <c r="C120" s="15"/>
      <c r="D120" s="15"/>
      <c r="E120" s="13"/>
      <c r="F120" s="13"/>
      <c r="G120" s="13"/>
      <c r="H120" s="13"/>
      <c r="I120" s="13"/>
      <c r="J120" s="26">
        <v>800</v>
      </c>
      <c r="K120" s="26"/>
      <c r="L120" s="13">
        <f t="shared" si="68"/>
        <v>800</v>
      </c>
      <c r="M120" s="13">
        <f t="shared" si="68"/>
        <v>0</v>
      </c>
      <c r="N120" s="13">
        <f t="shared" si="69"/>
        <v>800</v>
      </c>
    </row>
    <row r="121" spans="1:14" ht="12.75" customHeight="1" x14ac:dyDescent="0.2">
      <c r="A121" s="27" t="s">
        <v>136</v>
      </c>
      <c r="B121" s="15"/>
      <c r="C121" s="15"/>
      <c r="D121" s="15"/>
      <c r="E121" s="13">
        <v>100</v>
      </c>
      <c r="F121" s="13"/>
      <c r="G121" s="13">
        <f t="shared" si="57"/>
        <v>100</v>
      </c>
      <c r="H121" s="13">
        <f t="shared" si="57"/>
        <v>0</v>
      </c>
      <c r="I121" s="13">
        <f t="shared" si="58"/>
        <v>100</v>
      </c>
      <c r="J121" s="26">
        <f>-16+400</f>
        <v>384</v>
      </c>
      <c r="K121" s="26"/>
      <c r="L121" s="13">
        <f t="shared" si="68"/>
        <v>484</v>
      </c>
      <c r="M121" s="13">
        <f t="shared" si="68"/>
        <v>0</v>
      </c>
      <c r="N121" s="13">
        <f t="shared" si="69"/>
        <v>484</v>
      </c>
    </row>
    <row r="122" spans="1:14" ht="12.75" customHeight="1" x14ac:dyDescent="0.2">
      <c r="A122" s="31" t="s">
        <v>21</v>
      </c>
      <c r="B122" s="15"/>
      <c r="C122" s="15"/>
      <c r="D122" s="15"/>
      <c r="E122" s="13"/>
      <c r="F122" s="13"/>
      <c r="G122" s="13"/>
      <c r="H122" s="13"/>
      <c r="I122" s="13"/>
      <c r="J122" s="26">
        <v>16</v>
      </c>
      <c r="K122" s="26"/>
      <c r="L122" s="13">
        <f t="shared" si="68"/>
        <v>16</v>
      </c>
      <c r="M122" s="13">
        <f t="shared" si="68"/>
        <v>0</v>
      </c>
      <c r="N122" s="13">
        <f t="shared" si="69"/>
        <v>16</v>
      </c>
    </row>
    <row r="123" spans="1:14" ht="12.75" customHeight="1" x14ac:dyDescent="0.2">
      <c r="A123" s="27"/>
      <c r="B123" s="15"/>
      <c r="C123" s="15"/>
      <c r="D123" s="15"/>
      <c r="E123" s="13"/>
      <c r="F123" s="13"/>
      <c r="G123" s="13"/>
      <c r="H123" s="13"/>
      <c r="I123" s="13"/>
      <c r="J123" s="26"/>
      <c r="K123" s="26"/>
      <c r="L123" s="13"/>
      <c r="M123" s="13"/>
      <c r="N123" s="13"/>
    </row>
    <row r="124" spans="1:14" ht="12.75" customHeight="1" x14ac:dyDescent="0.2">
      <c r="A124" s="28" t="s">
        <v>103</v>
      </c>
      <c r="B124" s="23">
        <f>SUM(B125:B143)</f>
        <v>10542</v>
      </c>
      <c r="C124" s="23">
        <f t="shared" ref="C124:N124" si="70">SUM(C125:C143)</f>
        <v>0</v>
      </c>
      <c r="D124" s="23">
        <f t="shared" si="70"/>
        <v>10542</v>
      </c>
      <c r="E124" s="23">
        <f t="shared" si="70"/>
        <v>10542</v>
      </c>
      <c r="F124" s="23">
        <f t="shared" si="70"/>
        <v>0</v>
      </c>
      <c r="G124" s="23">
        <f t="shared" si="70"/>
        <v>21084</v>
      </c>
      <c r="H124" s="23">
        <f t="shared" si="70"/>
        <v>0</v>
      </c>
      <c r="I124" s="23">
        <f t="shared" si="70"/>
        <v>21084</v>
      </c>
      <c r="J124" s="43">
        <f t="shared" si="70"/>
        <v>1241</v>
      </c>
      <c r="K124" s="43">
        <f t="shared" si="70"/>
        <v>0</v>
      </c>
      <c r="L124" s="23">
        <f t="shared" si="70"/>
        <v>22325</v>
      </c>
      <c r="M124" s="23">
        <f t="shared" si="70"/>
        <v>0</v>
      </c>
      <c r="N124" s="23">
        <f t="shared" si="70"/>
        <v>22325</v>
      </c>
    </row>
    <row r="125" spans="1:14" ht="12.75" customHeight="1" x14ac:dyDescent="0.2">
      <c r="A125" s="27" t="s">
        <v>107</v>
      </c>
      <c r="B125" s="5">
        <v>800</v>
      </c>
      <c r="C125" s="15"/>
      <c r="D125" s="15">
        <f t="shared" si="67"/>
        <v>800</v>
      </c>
      <c r="E125" s="13"/>
      <c r="F125" s="13"/>
      <c r="G125" s="13">
        <f t="shared" si="57"/>
        <v>800</v>
      </c>
      <c r="H125" s="13">
        <f t="shared" si="57"/>
        <v>0</v>
      </c>
      <c r="I125" s="13">
        <f t="shared" si="58"/>
        <v>800</v>
      </c>
      <c r="J125" s="26"/>
      <c r="K125" s="26"/>
      <c r="L125" s="13">
        <f t="shared" ref="L125:M143" si="71">+G125+J125</f>
        <v>800</v>
      </c>
      <c r="M125" s="13">
        <f t="shared" si="71"/>
        <v>0</v>
      </c>
      <c r="N125" s="13">
        <f t="shared" ref="N125:N143" si="72">+L125+M125</f>
        <v>800</v>
      </c>
    </row>
    <row r="126" spans="1:14" ht="12.75" customHeight="1" x14ac:dyDescent="0.2">
      <c r="A126" s="27" t="s">
        <v>108</v>
      </c>
      <c r="B126" s="5">
        <v>20</v>
      </c>
      <c r="C126" s="15"/>
      <c r="D126" s="15">
        <f t="shared" si="67"/>
        <v>20</v>
      </c>
      <c r="E126" s="13"/>
      <c r="F126" s="13"/>
      <c r="G126" s="13">
        <f t="shared" si="57"/>
        <v>20</v>
      </c>
      <c r="H126" s="13">
        <f t="shared" si="57"/>
        <v>0</v>
      </c>
      <c r="I126" s="13">
        <f t="shared" si="58"/>
        <v>20</v>
      </c>
      <c r="J126" s="26"/>
      <c r="K126" s="26"/>
      <c r="L126" s="13">
        <f t="shared" si="71"/>
        <v>20</v>
      </c>
      <c r="M126" s="13">
        <f t="shared" si="71"/>
        <v>0</v>
      </c>
      <c r="N126" s="13">
        <f t="shared" si="72"/>
        <v>20</v>
      </c>
    </row>
    <row r="127" spans="1:14" ht="12.75" customHeight="1" x14ac:dyDescent="0.2">
      <c r="A127" s="27" t="s">
        <v>109</v>
      </c>
      <c r="B127" s="5">
        <v>80</v>
      </c>
      <c r="C127" s="15"/>
      <c r="D127" s="15">
        <f t="shared" si="67"/>
        <v>80</v>
      </c>
      <c r="E127" s="13"/>
      <c r="F127" s="13"/>
      <c r="G127" s="13">
        <f t="shared" si="57"/>
        <v>80</v>
      </c>
      <c r="H127" s="13">
        <f t="shared" si="57"/>
        <v>0</v>
      </c>
      <c r="I127" s="13">
        <f t="shared" si="58"/>
        <v>80</v>
      </c>
      <c r="J127" s="26"/>
      <c r="K127" s="26"/>
      <c r="L127" s="13">
        <f t="shared" si="71"/>
        <v>80</v>
      </c>
      <c r="M127" s="13">
        <f t="shared" si="71"/>
        <v>0</v>
      </c>
      <c r="N127" s="13">
        <f t="shared" si="72"/>
        <v>80</v>
      </c>
    </row>
    <row r="128" spans="1:14" ht="12.75" customHeight="1" x14ac:dyDescent="0.2">
      <c r="A128" s="27" t="s">
        <v>110</v>
      </c>
      <c r="B128" s="5">
        <v>30</v>
      </c>
      <c r="C128" s="15"/>
      <c r="D128" s="15">
        <f t="shared" si="67"/>
        <v>30</v>
      </c>
      <c r="E128" s="13"/>
      <c r="F128" s="13"/>
      <c r="G128" s="13">
        <f t="shared" si="57"/>
        <v>30</v>
      </c>
      <c r="H128" s="13">
        <f t="shared" si="57"/>
        <v>0</v>
      </c>
      <c r="I128" s="13">
        <f t="shared" si="58"/>
        <v>30</v>
      </c>
      <c r="J128" s="26"/>
      <c r="K128" s="26"/>
      <c r="L128" s="13">
        <f t="shared" si="71"/>
        <v>30</v>
      </c>
      <c r="M128" s="13">
        <f t="shared" si="71"/>
        <v>0</v>
      </c>
      <c r="N128" s="13">
        <f t="shared" si="72"/>
        <v>30</v>
      </c>
    </row>
    <row r="129" spans="1:14" ht="12.75" customHeight="1" x14ac:dyDescent="0.2">
      <c r="A129" s="27" t="s">
        <v>111</v>
      </c>
      <c r="B129" s="5">
        <v>12</v>
      </c>
      <c r="C129" s="15"/>
      <c r="D129" s="15">
        <f t="shared" si="67"/>
        <v>12</v>
      </c>
      <c r="E129" s="13"/>
      <c r="F129" s="13"/>
      <c r="G129" s="13">
        <f t="shared" si="57"/>
        <v>12</v>
      </c>
      <c r="H129" s="13">
        <f t="shared" si="57"/>
        <v>0</v>
      </c>
      <c r="I129" s="13">
        <f t="shared" si="58"/>
        <v>12</v>
      </c>
      <c r="J129" s="26"/>
      <c r="K129" s="26"/>
      <c r="L129" s="13">
        <f t="shared" si="71"/>
        <v>12</v>
      </c>
      <c r="M129" s="13">
        <f t="shared" si="71"/>
        <v>0</v>
      </c>
      <c r="N129" s="13">
        <f t="shared" si="72"/>
        <v>12</v>
      </c>
    </row>
    <row r="130" spans="1:14" ht="12.75" customHeight="1" x14ac:dyDescent="0.2">
      <c r="A130" s="27" t="s">
        <v>112</v>
      </c>
      <c r="B130" s="5">
        <v>12</v>
      </c>
      <c r="C130" s="15"/>
      <c r="D130" s="15">
        <f t="shared" si="67"/>
        <v>12</v>
      </c>
      <c r="E130" s="13"/>
      <c r="F130" s="13"/>
      <c r="G130" s="13">
        <f t="shared" si="57"/>
        <v>12</v>
      </c>
      <c r="H130" s="13">
        <f t="shared" si="57"/>
        <v>0</v>
      </c>
      <c r="I130" s="13">
        <f t="shared" si="58"/>
        <v>12</v>
      </c>
      <c r="J130" s="26"/>
      <c r="K130" s="26"/>
      <c r="L130" s="13">
        <f t="shared" si="71"/>
        <v>12</v>
      </c>
      <c r="M130" s="13">
        <f t="shared" si="71"/>
        <v>0</v>
      </c>
      <c r="N130" s="13">
        <f t="shared" si="72"/>
        <v>12</v>
      </c>
    </row>
    <row r="131" spans="1:14" ht="12.75" customHeight="1" x14ac:dyDescent="0.2">
      <c r="A131" s="27" t="s">
        <v>113</v>
      </c>
      <c r="B131" s="5">
        <v>40</v>
      </c>
      <c r="C131" s="15"/>
      <c r="D131" s="15">
        <f t="shared" si="67"/>
        <v>40</v>
      </c>
      <c r="E131" s="13"/>
      <c r="F131" s="13"/>
      <c r="G131" s="13">
        <f t="shared" si="57"/>
        <v>40</v>
      </c>
      <c r="H131" s="13">
        <f t="shared" si="57"/>
        <v>0</v>
      </c>
      <c r="I131" s="13">
        <f t="shared" si="58"/>
        <v>40</v>
      </c>
      <c r="J131" s="26"/>
      <c r="K131" s="26"/>
      <c r="L131" s="13">
        <f t="shared" si="71"/>
        <v>40</v>
      </c>
      <c r="M131" s="13">
        <f t="shared" si="71"/>
        <v>0</v>
      </c>
      <c r="N131" s="13">
        <f t="shared" si="72"/>
        <v>40</v>
      </c>
    </row>
    <row r="132" spans="1:14" ht="12.75" customHeight="1" x14ac:dyDescent="0.2">
      <c r="A132" s="27" t="s">
        <v>114</v>
      </c>
      <c r="B132" s="5">
        <v>80</v>
      </c>
      <c r="C132" s="15"/>
      <c r="D132" s="15">
        <f t="shared" si="67"/>
        <v>80</v>
      </c>
      <c r="E132" s="13"/>
      <c r="F132" s="13"/>
      <c r="G132" s="13">
        <f t="shared" si="57"/>
        <v>80</v>
      </c>
      <c r="H132" s="13">
        <f t="shared" si="57"/>
        <v>0</v>
      </c>
      <c r="I132" s="13">
        <f t="shared" si="58"/>
        <v>80</v>
      </c>
      <c r="J132" s="26"/>
      <c r="K132" s="26"/>
      <c r="L132" s="13">
        <f t="shared" si="71"/>
        <v>80</v>
      </c>
      <c r="M132" s="13">
        <f t="shared" si="71"/>
        <v>0</v>
      </c>
      <c r="N132" s="13">
        <f t="shared" si="72"/>
        <v>80</v>
      </c>
    </row>
    <row r="133" spans="1:14" ht="12.75" customHeight="1" x14ac:dyDescent="0.2">
      <c r="A133" s="27" t="s">
        <v>115</v>
      </c>
      <c r="B133" s="5">
        <v>450</v>
      </c>
      <c r="C133" s="15"/>
      <c r="D133" s="15">
        <f t="shared" si="67"/>
        <v>450</v>
      </c>
      <c r="E133" s="13"/>
      <c r="F133" s="13"/>
      <c r="G133" s="13">
        <f t="shared" si="57"/>
        <v>450</v>
      </c>
      <c r="H133" s="13">
        <f t="shared" si="57"/>
        <v>0</v>
      </c>
      <c r="I133" s="13">
        <f t="shared" si="58"/>
        <v>450</v>
      </c>
      <c r="J133" s="26"/>
      <c r="K133" s="26"/>
      <c r="L133" s="13">
        <f t="shared" si="71"/>
        <v>450</v>
      </c>
      <c r="M133" s="13">
        <f t="shared" si="71"/>
        <v>0</v>
      </c>
      <c r="N133" s="13">
        <f t="shared" si="72"/>
        <v>450</v>
      </c>
    </row>
    <row r="134" spans="1:14" ht="12.75" customHeight="1" x14ac:dyDescent="0.2">
      <c r="A134" s="27" t="s">
        <v>115</v>
      </c>
      <c r="B134" s="5">
        <v>450</v>
      </c>
      <c r="C134" s="15"/>
      <c r="D134" s="15">
        <f t="shared" si="67"/>
        <v>450</v>
      </c>
      <c r="E134" s="13"/>
      <c r="F134" s="13"/>
      <c r="G134" s="13">
        <f t="shared" si="57"/>
        <v>450</v>
      </c>
      <c r="H134" s="13">
        <f t="shared" si="57"/>
        <v>0</v>
      </c>
      <c r="I134" s="13">
        <f t="shared" si="58"/>
        <v>450</v>
      </c>
      <c r="J134" s="26"/>
      <c r="K134" s="26"/>
      <c r="L134" s="13">
        <f t="shared" si="71"/>
        <v>450</v>
      </c>
      <c r="M134" s="13">
        <f t="shared" si="71"/>
        <v>0</v>
      </c>
      <c r="N134" s="13">
        <f t="shared" si="72"/>
        <v>450</v>
      </c>
    </row>
    <row r="135" spans="1:14" ht="12.75" customHeight="1" x14ac:dyDescent="0.2">
      <c r="A135" s="27" t="s">
        <v>111</v>
      </c>
      <c r="B135" s="5">
        <v>12</v>
      </c>
      <c r="C135" s="15"/>
      <c r="D135" s="15">
        <f t="shared" si="67"/>
        <v>12</v>
      </c>
      <c r="E135" s="13"/>
      <c r="F135" s="13"/>
      <c r="G135" s="13">
        <f t="shared" si="57"/>
        <v>12</v>
      </c>
      <c r="H135" s="13">
        <f t="shared" si="57"/>
        <v>0</v>
      </c>
      <c r="I135" s="13">
        <f t="shared" si="58"/>
        <v>12</v>
      </c>
      <c r="J135" s="26"/>
      <c r="K135" s="26"/>
      <c r="L135" s="13">
        <f t="shared" si="71"/>
        <v>12</v>
      </c>
      <c r="M135" s="13">
        <f t="shared" si="71"/>
        <v>0</v>
      </c>
      <c r="N135" s="13">
        <f t="shared" si="72"/>
        <v>12</v>
      </c>
    </row>
    <row r="136" spans="1:14" ht="12.75" customHeight="1" x14ac:dyDescent="0.2">
      <c r="A136" s="27" t="s">
        <v>116</v>
      </c>
      <c r="B136" s="5">
        <v>24</v>
      </c>
      <c r="C136" s="15"/>
      <c r="D136" s="15">
        <f t="shared" si="67"/>
        <v>24</v>
      </c>
      <c r="E136" s="13"/>
      <c r="F136" s="13"/>
      <c r="G136" s="13">
        <f t="shared" si="57"/>
        <v>24</v>
      </c>
      <c r="H136" s="13">
        <f t="shared" si="57"/>
        <v>0</v>
      </c>
      <c r="I136" s="13">
        <f t="shared" si="58"/>
        <v>24</v>
      </c>
      <c r="J136" s="26"/>
      <c r="K136" s="26"/>
      <c r="L136" s="13">
        <f t="shared" si="71"/>
        <v>24</v>
      </c>
      <c r="M136" s="13">
        <f t="shared" si="71"/>
        <v>0</v>
      </c>
      <c r="N136" s="13">
        <f t="shared" si="72"/>
        <v>24</v>
      </c>
    </row>
    <row r="137" spans="1:14" ht="12.75" customHeight="1" x14ac:dyDescent="0.2">
      <c r="A137" s="27" t="s">
        <v>112</v>
      </c>
      <c r="B137" s="5">
        <v>12</v>
      </c>
      <c r="C137" s="15"/>
      <c r="D137" s="15">
        <f t="shared" si="67"/>
        <v>12</v>
      </c>
      <c r="E137" s="13"/>
      <c r="F137" s="13"/>
      <c r="G137" s="13">
        <f t="shared" si="57"/>
        <v>12</v>
      </c>
      <c r="H137" s="13">
        <f t="shared" si="57"/>
        <v>0</v>
      </c>
      <c r="I137" s="13">
        <f t="shared" si="58"/>
        <v>12</v>
      </c>
      <c r="J137" s="26"/>
      <c r="K137" s="26"/>
      <c r="L137" s="13">
        <f t="shared" si="71"/>
        <v>12</v>
      </c>
      <c r="M137" s="13">
        <f t="shared" si="71"/>
        <v>0</v>
      </c>
      <c r="N137" s="13">
        <f t="shared" si="72"/>
        <v>12</v>
      </c>
    </row>
    <row r="138" spans="1:14" ht="12.75" customHeight="1" x14ac:dyDescent="0.2">
      <c r="A138" s="27" t="s">
        <v>113</v>
      </c>
      <c r="B138" s="5">
        <v>40</v>
      </c>
      <c r="C138" s="15"/>
      <c r="D138" s="15">
        <f t="shared" si="67"/>
        <v>40</v>
      </c>
      <c r="E138" s="13"/>
      <c r="F138" s="13"/>
      <c r="G138" s="13">
        <f t="shared" si="57"/>
        <v>40</v>
      </c>
      <c r="H138" s="13">
        <f t="shared" si="57"/>
        <v>0</v>
      </c>
      <c r="I138" s="13">
        <f t="shared" si="58"/>
        <v>40</v>
      </c>
      <c r="J138" s="26"/>
      <c r="K138" s="26"/>
      <c r="L138" s="13">
        <f t="shared" si="71"/>
        <v>40</v>
      </c>
      <c r="M138" s="13">
        <f t="shared" si="71"/>
        <v>0</v>
      </c>
      <c r="N138" s="13">
        <f t="shared" si="72"/>
        <v>40</v>
      </c>
    </row>
    <row r="139" spans="1:14" ht="12.75" customHeight="1" x14ac:dyDescent="0.2">
      <c r="A139" s="27" t="s">
        <v>114</v>
      </c>
      <c r="B139" s="5">
        <v>80</v>
      </c>
      <c r="C139" s="15"/>
      <c r="D139" s="15">
        <f t="shared" si="67"/>
        <v>80</v>
      </c>
      <c r="E139" s="13"/>
      <c r="F139" s="13"/>
      <c r="G139" s="13">
        <f t="shared" si="57"/>
        <v>80</v>
      </c>
      <c r="H139" s="13">
        <f t="shared" si="57"/>
        <v>0</v>
      </c>
      <c r="I139" s="13">
        <f t="shared" si="58"/>
        <v>80</v>
      </c>
      <c r="J139" s="26"/>
      <c r="K139" s="26"/>
      <c r="L139" s="13">
        <f t="shared" si="71"/>
        <v>80</v>
      </c>
      <c r="M139" s="13">
        <f t="shared" si="71"/>
        <v>0</v>
      </c>
      <c r="N139" s="13">
        <f t="shared" si="72"/>
        <v>80</v>
      </c>
    </row>
    <row r="140" spans="1:14" ht="12.75" customHeight="1" x14ac:dyDescent="0.2">
      <c r="A140" s="27" t="s">
        <v>117</v>
      </c>
      <c r="B140" s="5">
        <v>400</v>
      </c>
      <c r="C140" s="15"/>
      <c r="D140" s="15">
        <f t="shared" si="67"/>
        <v>400</v>
      </c>
      <c r="E140" s="13"/>
      <c r="F140" s="13"/>
      <c r="G140" s="13">
        <f t="shared" si="57"/>
        <v>400</v>
      </c>
      <c r="H140" s="13">
        <f t="shared" si="57"/>
        <v>0</v>
      </c>
      <c r="I140" s="13">
        <f t="shared" si="58"/>
        <v>400</v>
      </c>
      <c r="J140" s="26"/>
      <c r="K140" s="26"/>
      <c r="L140" s="13">
        <f t="shared" si="71"/>
        <v>400</v>
      </c>
      <c r="M140" s="13">
        <f t="shared" si="71"/>
        <v>0</v>
      </c>
      <c r="N140" s="13">
        <f t="shared" si="72"/>
        <v>400</v>
      </c>
    </row>
    <row r="141" spans="1:14" ht="12.75" customHeight="1" x14ac:dyDescent="0.2">
      <c r="A141" s="27" t="s">
        <v>118</v>
      </c>
      <c r="B141" s="5">
        <v>8000</v>
      </c>
      <c r="C141" s="15"/>
      <c r="D141" s="15">
        <f t="shared" si="67"/>
        <v>8000</v>
      </c>
      <c r="E141" s="13"/>
      <c r="F141" s="13"/>
      <c r="G141" s="13">
        <f t="shared" si="57"/>
        <v>8000</v>
      </c>
      <c r="H141" s="13">
        <f t="shared" si="57"/>
        <v>0</v>
      </c>
      <c r="I141" s="13">
        <f t="shared" si="58"/>
        <v>8000</v>
      </c>
      <c r="J141" s="26"/>
      <c r="K141" s="26"/>
      <c r="L141" s="13">
        <f t="shared" si="71"/>
        <v>8000</v>
      </c>
      <c r="M141" s="13">
        <f t="shared" si="71"/>
        <v>0</v>
      </c>
      <c r="N141" s="13">
        <f t="shared" si="72"/>
        <v>8000</v>
      </c>
    </row>
    <row r="142" spans="1:14" ht="12.75" customHeight="1" x14ac:dyDescent="0.2">
      <c r="A142" s="4" t="s">
        <v>159</v>
      </c>
      <c r="B142" s="5"/>
      <c r="C142" s="15"/>
      <c r="D142" s="15"/>
      <c r="E142" s="13"/>
      <c r="F142" s="13"/>
      <c r="G142" s="13"/>
      <c r="H142" s="13"/>
      <c r="I142" s="13"/>
      <c r="J142" s="26">
        <v>1241</v>
      </c>
      <c r="K142" s="26"/>
      <c r="L142" s="13">
        <f t="shared" si="71"/>
        <v>1241</v>
      </c>
      <c r="M142" s="13">
        <f t="shared" si="71"/>
        <v>0</v>
      </c>
      <c r="N142" s="13">
        <f t="shared" si="72"/>
        <v>1241</v>
      </c>
    </row>
    <row r="143" spans="1:14" ht="12.75" customHeight="1" x14ac:dyDescent="0.2">
      <c r="A143" s="27" t="s">
        <v>136</v>
      </c>
      <c r="B143" s="5"/>
      <c r="C143" s="15"/>
      <c r="D143" s="15"/>
      <c r="E143" s="13">
        <v>10542</v>
      </c>
      <c r="F143" s="13"/>
      <c r="G143" s="13">
        <f t="shared" ref="G143:H143" si="73">+B143+E143</f>
        <v>10542</v>
      </c>
      <c r="H143" s="13">
        <f t="shared" si="73"/>
        <v>0</v>
      </c>
      <c r="I143" s="13">
        <f t="shared" ref="I143" si="74">+G143+H143</f>
        <v>10542</v>
      </c>
      <c r="J143" s="26"/>
      <c r="K143" s="26"/>
      <c r="L143" s="13">
        <f t="shared" si="71"/>
        <v>10542</v>
      </c>
      <c r="M143" s="13">
        <f t="shared" si="71"/>
        <v>0</v>
      </c>
      <c r="N143" s="13">
        <f t="shared" si="72"/>
        <v>10542</v>
      </c>
    </row>
    <row r="144" spans="1:14" ht="12.75" customHeight="1" x14ac:dyDescent="0.2">
      <c r="A144" s="44"/>
      <c r="B144" s="15"/>
      <c r="C144" s="15"/>
      <c r="D144" s="15"/>
      <c r="E144" s="13"/>
      <c r="F144" s="13"/>
      <c r="G144" s="13"/>
      <c r="H144" s="13"/>
      <c r="I144" s="13"/>
      <c r="J144" s="26"/>
      <c r="K144" s="26"/>
      <c r="L144" s="13"/>
      <c r="M144" s="13"/>
      <c r="N144" s="13"/>
    </row>
    <row r="145" spans="1:14" ht="12.75" customHeight="1" x14ac:dyDescent="0.2">
      <c r="A145" s="28" t="s">
        <v>104</v>
      </c>
      <c r="B145" s="23">
        <f>SUM(B146:B147)</f>
        <v>70</v>
      </c>
      <c r="C145" s="23">
        <f t="shared" ref="C145:N145" si="75">SUM(C146:C147)</f>
        <v>0</v>
      </c>
      <c r="D145" s="23">
        <f t="shared" si="75"/>
        <v>70</v>
      </c>
      <c r="E145" s="23">
        <f t="shared" si="75"/>
        <v>70</v>
      </c>
      <c r="F145" s="23">
        <f t="shared" si="75"/>
        <v>0</v>
      </c>
      <c r="G145" s="23">
        <f t="shared" si="75"/>
        <v>140</v>
      </c>
      <c r="H145" s="23">
        <f t="shared" si="75"/>
        <v>0</v>
      </c>
      <c r="I145" s="23">
        <f t="shared" si="75"/>
        <v>140</v>
      </c>
      <c r="J145" s="43">
        <f t="shared" si="75"/>
        <v>0</v>
      </c>
      <c r="K145" s="43">
        <f t="shared" si="75"/>
        <v>0</v>
      </c>
      <c r="L145" s="23">
        <f t="shared" si="75"/>
        <v>140</v>
      </c>
      <c r="M145" s="23">
        <f t="shared" si="75"/>
        <v>0</v>
      </c>
      <c r="N145" s="23">
        <f t="shared" si="75"/>
        <v>140</v>
      </c>
    </row>
    <row r="146" spans="1:14" ht="12.75" customHeight="1" x14ac:dyDescent="0.2">
      <c r="A146" s="27" t="s">
        <v>105</v>
      </c>
      <c r="B146" s="15">
        <v>70</v>
      </c>
      <c r="C146" s="15"/>
      <c r="D146" s="15">
        <f t="shared" si="67"/>
        <v>70</v>
      </c>
      <c r="E146" s="13"/>
      <c r="F146" s="13"/>
      <c r="G146" s="13">
        <f t="shared" si="57"/>
        <v>70</v>
      </c>
      <c r="H146" s="13">
        <f t="shared" si="57"/>
        <v>0</v>
      </c>
      <c r="I146" s="13">
        <f t="shared" si="58"/>
        <v>70</v>
      </c>
      <c r="J146" s="26"/>
      <c r="K146" s="26"/>
      <c r="L146" s="13">
        <f t="shared" ref="L146:M147" si="76">+G146+J146</f>
        <v>70</v>
      </c>
      <c r="M146" s="13">
        <f t="shared" si="76"/>
        <v>0</v>
      </c>
      <c r="N146" s="13">
        <f t="shared" ref="N146:N147" si="77">+L146+M146</f>
        <v>70</v>
      </c>
    </row>
    <row r="147" spans="1:14" ht="12.75" customHeight="1" x14ac:dyDescent="0.2">
      <c r="A147" s="27" t="s">
        <v>136</v>
      </c>
      <c r="B147" s="15"/>
      <c r="C147" s="15"/>
      <c r="D147" s="15"/>
      <c r="E147" s="13">
        <v>70</v>
      </c>
      <c r="F147" s="13"/>
      <c r="G147" s="13">
        <f t="shared" si="57"/>
        <v>70</v>
      </c>
      <c r="H147" s="13">
        <f t="shared" si="57"/>
        <v>0</v>
      </c>
      <c r="I147" s="13">
        <f t="shared" si="58"/>
        <v>70</v>
      </c>
      <c r="J147" s="26"/>
      <c r="K147" s="26"/>
      <c r="L147" s="13">
        <f t="shared" si="76"/>
        <v>70</v>
      </c>
      <c r="M147" s="13">
        <f t="shared" si="76"/>
        <v>0</v>
      </c>
      <c r="N147" s="13">
        <f t="shared" si="77"/>
        <v>70</v>
      </c>
    </row>
    <row r="148" spans="1:14" ht="12.75" customHeight="1" x14ac:dyDescent="0.2">
      <c r="A148" s="44"/>
      <c r="B148" s="19"/>
      <c r="C148" s="19"/>
      <c r="D148" s="19"/>
      <c r="E148" s="13"/>
      <c r="F148" s="13"/>
      <c r="G148" s="13"/>
      <c r="H148" s="13"/>
      <c r="I148" s="13"/>
      <c r="J148" s="26"/>
      <c r="K148" s="26"/>
      <c r="L148" s="13"/>
      <c r="M148" s="13"/>
      <c r="N148" s="13"/>
    </row>
    <row r="149" spans="1:14" ht="12.75" customHeight="1" x14ac:dyDescent="0.2">
      <c r="A149" s="3" t="s">
        <v>30</v>
      </c>
      <c r="B149" s="20">
        <f t="shared" ref="B149:N149" si="78">SUM(B150:B150)</f>
        <v>6000</v>
      </c>
      <c r="C149" s="20">
        <f t="shared" si="78"/>
        <v>0</v>
      </c>
      <c r="D149" s="20">
        <f t="shared" si="78"/>
        <v>6000</v>
      </c>
      <c r="E149" s="20">
        <f t="shared" si="78"/>
        <v>0</v>
      </c>
      <c r="F149" s="20">
        <f t="shared" si="78"/>
        <v>0</v>
      </c>
      <c r="G149" s="20">
        <f t="shared" si="78"/>
        <v>6000</v>
      </c>
      <c r="H149" s="20">
        <f t="shared" si="78"/>
        <v>0</v>
      </c>
      <c r="I149" s="20">
        <f t="shared" si="78"/>
        <v>6000</v>
      </c>
      <c r="J149" s="3">
        <f t="shared" si="78"/>
        <v>0</v>
      </c>
      <c r="K149" s="3">
        <f t="shared" si="78"/>
        <v>0</v>
      </c>
      <c r="L149" s="20">
        <f t="shared" si="78"/>
        <v>6000</v>
      </c>
      <c r="M149" s="20">
        <f t="shared" si="78"/>
        <v>0</v>
      </c>
      <c r="N149" s="20">
        <f t="shared" si="78"/>
        <v>6000</v>
      </c>
    </row>
    <row r="150" spans="1:14" ht="12.75" customHeight="1" x14ac:dyDescent="0.2">
      <c r="A150" s="5" t="s">
        <v>36</v>
      </c>
      <c r="B150" s="19">
        <v>6000</v>
      </c>
      <c r="C150" s="19"/>
      <c r="D150" s="19">
        <f>SUM(B150:C150)</f>
        <v>6000</v>
      </c>
      <c r="E150" s="13"/>
      <c r="F150" s="13"/>
      <c r="G150" s="13">
        <f t="shared" si="57"/>
        <v>6000</v>
      </c>
      <c r="H150" s="13">
        <f t="shared" si="57"/>
        <v>0</v>
      </c>
      <c r="I150" s="13">
        <f t="shared" si="58"/>
        <v>6000</v>
      </c>
      <c r="J150" s="26"/>
      <c r="K150" s="26"/>
      <c r="L150" s="13">
        <f t="shared" ref="L150:M150" si="79">+G150+J150</f>
        <v>6000</v>
      </c>
      <c r="M150" s="13">
        <f t="shared" si="79"/>
        <v>0</v>
      </c>
      <c r="N150" s="13">
        <f t="shared" ref="N150" si="80">+L150+M150</f>
        <v>6000</v>
      </c>
    </row>
    <row r="151" spans="1:14" ht="12.75" customHeight="1" x14ac:dyDescent="0.2">
      <c r="A151" s="44"/>
      <c r="B151" s="15"/>
      <c r="C151" s="15"/>
      <c r="D151" s="19"/>
      <c r="E151" s="13"/>
      <c r="F151" s="13"/>
      <c r="G151" s="13"/>
      <c r="H151" s="13"/>
      <c r="I151" s="13"/>
      <c r="J151" s="26"/>
      <c r="K151" s="26"/>
      <c r="L151" s="13"/>
      <c r="M151" s="13"/>
      <c r="N151" s="13"/>
    </row>
    <row r="152" spans="1:14" ht="12.75" customHeight="1" x14ac:dyDescent="0.2">
      <c r="A152" s="2" t="s">
        <v>134</v>
      </c>
      <c r="B152" s="23">
        <f>SUM(B153:B154)</f>
        <v>0</v>
      </c>
      <c r="C152" s="23">
        <f t="shared" ref="C152:N152" si="81">SUM(C153:C154)</f>
        <v>0</v>
      </c>
      <c r="D152" s="23">
        <f t="shared" si="81"/>
        <v>0</v>
      </c>
      <c r="E152" s="23">
        <f t="shared" si="81"/>
        <v>918</v>
      </c>
      <c r="F152" s="23">
        <f t="shared" si="81"/>
        <v>0</v>
      </c>
      <c r="G152" s="23">
        <f t="shared" si="81"/>
        <v>918</v>
      </c>
      <c r="H152" s="23">
        <f t="shared" si="81"/>
        <v>0</v>
      </c>
      <c r="I152" s="23">
        <f t="shared" si="81"/>
        <v>918</v>
      </c>
      <c r="J152" s="23">
        <f t="shared" si="81"/>
        <v>0</v>
      </c>
      <c r="K152" s="23">
        <f t="shared" si="81"/>
        <v>19117</v>
      </c>
      <c r="L152" s="23">
        <f t="shared" si="81"/>
        <v>918</v>
      </c>
      <c r="M152" s="23">
        <f t="shared" si="81"/>
        <v>19117</v>
      </c>
      <c r="N152" s="23">
        <f t="shared" si="81"/>
        <v>20035</v>
      </c>
    </row>
    <row r="153" spans="1:14" ht="12.75" customHeight="1" x14ac:dyDescent="0.2">
      <c r="A153" s="4" t="s">
        <v>135</v>
      </c>
      <c r="B153" s="15"/>
      <c r="C153" s="15"/>
      <c r="D153" s="19"/>
      <c r="E153" s="13">
        <v>918</v>
      </c>
      <c r="F153" s="13"/>
      <c r="G153" s="13">
        <f t="shared" ref="G153:H153" si="82">+B153+E153</f>
        <v>918</v>
      </c>
      <c r="H153" s="13">
        <f t="shared" si="82"/>
        <v>0</v>
      </c>
      <c r="I153" s="13">
        <f t="shared" ref="I153" si="83">+G153+H153</f>
        <v>918</v>
      </c>
      <c r="J153" s="26"/>
      <c r="K153" s="26"/>
      <c r="L153" s="13">
        <f t="shared" ref="L153:M153" si="84">+G153+J153</f>
        <v>918</v>
      </c>
      <c r="M153" s="13">
        <f t="shared" si="84"/>
        <v>0</v>
      </c>
      <c r="N153" s="13">
        <f t="shared" ref="N153" si="85">+L153+M153</f>
        <v>918</v>
      </c>
    </row>
    <row r="154" spans="1:14" ht="12.75" customHeight="1" x14ac:dyDescent="0.2">
      <c r="A154" s="4" t="s">
        <v>173</v>
      </c>
      <c r="B154" s="15"/>
      <c r="C154" s="15"/>
      <c r="D154" s="19"/>
      <c r="E154" s="13"/>
      <c r="F154" s="13"/>
      <c r="G154" s="13"/>
      <c r="H154" s="13"/>
      <c r="I154" s="13"/>
      <c r="J154" s="26"/>
      <c r="K154" s="26">
        <v>19117</v>
      </c>
      <c r="L154" s="13">
        <f t="shared" ref="L154" si="86">+G154+J154</f>
        <v>0</v>
      </c>
      <c r="M154" s="13">
        <f t="shared" ref="M154" si="87">+H154+K154</f>
        <v>19117</v>
      </c>
      <c r="N154" s="13">
        <f t="shared" ref="N154" si="88">+L154+M154</f>
        <v>19117</v>
      </c>
    </row>
    <row r="155" spans="1:14" ht="12.75" customHeight="1" x14ac:dyDescent="0.2">
      <c r="A155" s="44"/>
      <c r="B155" s="15"/>
      <c r="C155" s="15"/>
      <c r="D155" s="19"/>
      <c r="E155" s="13"/>
      <c r="F155" s="13"/>
      <c r="G155" s="13"/>
      <c r="H155" s="13"/>
      <c r="I155" s="13"/>
      <c r="J155" s="26"/>
      <c r="K155" s="26"/>
      <c r="L155" s="13"/>
      <c r="M155" s="13"/>
      <c r="N155" s="13"/>
    </row>
    <row r="156" spans="1:14" ht="12.75" customHeight="1" x14ac:dyDescent="0.2">
      <c r="A156" s="3" t="s">
        <v>150</v>
      </c>
      <c r="B156" s="23">
        <f>SUM(B157:B158)</f>
        <v>0</v>
      </c>
      <c r="C156" s="23">
        <f t="shared" ref="C156:N156" si="89">SUM(C157:C158)</f>
        <v>0</v>
      </c>
      <c r="D156" s="23">
        <f t="shared" si="89"/>
        <v>0</v>
      </c>
      <c r="E156" s="23">
        <f t="shared" si="89"/>
        <v>0</v>
      </c>
      <c r="F156" s="23">
        <f t="shared" si="89"/>
        <v>0</v>
      </c>
      <c r="G156" s="23">
        <f t="shared" si="89"/>
        <v>0</v>
      </c>
      <c r="H156" s="23">
        <f t="shared" si="89"/>
        <v>0</v>
      </c>
      <c r="I156" s="23">
        <f t="shared" si="89"/>
        <v>0</v>
      </c>
      <c r="J156" s="43">
        <f t="shared" si="89"/>
        <v>0</v>
      </c>
      <c r="K156" s="43">
        <f t="shared" si="89"/>
        <v>940</v>
      </c>
      <c r="L156" s="23">
        <f t="shared" si="89"/>
        <v>0</v>
      </c>
      <c r="M156" s="23">
        <f t="shared" si="89"/>
        <v>940</v>
      </c>
      <c r="N156" s="23">
        <f t="shared" si="89"/>
        <v>940</v>
      </c>
    </row>
    <row r="157" spans="1:14" ht="12.75" customHeight="1" x14ac:dyDescent="0.2">
      <c r="A157" s="4" t="s">
        <v>151</v>
      </c>
      <c r="B157" s="15"/>
      <c r="C157" s="15"/>
      <c r="D157" s="19"/>
      <c r="E157" s="13"/>
      <c r="F157" s="13"/>
      <c r="G157" s="13"/>
      <c r="H157" s="13"/>
      <c r="I157" s="13"/>
      <c r="J157" s="26"/>
      <c r="K157" s="26">
        <v>279</v>
      </c>
      <c r="L157" s="13">
        <f t="shared" ref="L157:M158" si="90">+G157+J157</f>
        <v>0</v>
      </c>
      <c r="M157" s="13">
        <f t="shared" si="90"/>
        <v>279</v>
      </c>
      <c r="N157" s="13">
        <f t="shared" ref="N157:N158" si="91">+L157+M157</f>
        <v>279</v>
      </c>
    </row>
    <row r="158" spans="1:14" ht="12.75" customHeight="1" x14ac:dyDescent="0.2">
      <c r="A158" s="4" t="s">
        <v>156</v>
      </c>
      <c r="B158" s="15"/>
      <c r="C158" s="15"/>
      <c r="D158" s="19"/>
      <c r="E158" s="13"/>
      <c r="F158" s="13"/>
      <c r="G158" s="13"/>
      <c r="H158" s="13"/>
      <c r="I158" s="13"/>
      <c r="J158" s="26"/>
      <c r="K158" s="26">
        <v>661</v>
      </c>
      <c r="L158" s="13">
        <f t="shared" si="90"/>
        <v>0</v>
      </c>
      <c r="M158" s="13">
        <f t="shared" si="90"/>
        <v>661</v>
      </c>
      <c r="N158" s="13">
        <f t="shared" si="91"/>
        <v>661</v>
      </c>
    </row>
    <row r="159" spans="1:14" ht="12.75" customHeight="1" x14ac:dyDescent="0.2">
      <c r="A159" s="44"/>
      <c r="B159" s="15"/>
      <c r="C159" s="15"/>
      <c r="D159" s="19"/>
      <c r="E159" s="13"/>
      <c r="F159" s="13"/>
      <c r="G159" s="13"/>
      <c r="H159" s="13"/>
      <c r="I159" s="13"/>
      <c r="J159" s="26"/>
      <c r="K159" s="26"/>
      <c r="L159" s="13"/>
      <c r="M159" s="13"/>
      <c r="N159" s="13"/>
    </row>
    <row r="160" spans="1:14" ht="12.75" customHeight="1" x14ac:dyDescent="0.2">
      <c r="A160" s="2" t="s">
        <v>40</v>
      </c>
      <c r="B160" s="23">
        <f>SUM(B161:B161)</f>
        <v>2000</v>
      </c>
      <c r="C160" s="23">
        <f>SUM(C161:C161)</f>
        <v>0</v>
      </c>
      <c r="D160" s="23">
        <f>SUM(D161:D161)</f>
        <v>2000</v>
      </c>
      <c r="E160" s="23">
        <f t="shared" ref="E160:N160" si="92">SUM(E161:E161)</f>
        <v>0</v>
      </c>
      <c r="F160" s="23">
        <f t="shared" si="92"/>
        <v>0</v>
      </c>
      <c r="G160" s="23">
        <f t="shared" si="92"/>
        <v>2000</v>
      </c>
      <c r="H160" s="23">
        <f t="shared" si="92"/>
        <v>0</v>
      </c>
      <c r="I160" s="23">
        <f t="shared" si="92"/>
        <v>2000</v>
      </c>
      <c r="J160" s="43">
        <f t="shared" si="92"/>
        <v>0</v>
      </c>
      <c r="K160" s="43">
        <f t="shared" si="92"/>
        <v>0</v>
      </c>
      <c r="L160" s="23">
        <f t="shared" si="92"/>
        <v>2000</v>
      </c>
      <c r="M160" s="23">
        <f t="shared" si="92"/>
        <v>0</v>
      </c>
      <c r="N160" s="23">
        <f t="shared" si="92"/>
        <v>2000</v>
      </c>
    </row>
    <row r="161" spans="1:14" ht="12.75" customHeight="1" x14ac:dyDescent="0.2">
      <c r="A161" s="4" t="s">
        <v>42</v>
      </c>
      <c r="B161" s="15">
        <v>2000</v>
      </c>
      <c r="C161" s="15"/>
      <c r="D161" s="19">
        <f>SUM(B161:C161)</f>
        <v>2000</v>
      </c>
      <c r="E161" s="13"/>
      <c r="F161" s="13"/>
      <c r="G161" s="13">
        <f t="shared" si="57"/>
        <v>2000</v>
      </c>
      <c r="H161" s="13">
        <f t="shared" si="57"/>
        <v>0</v>
      </c>
      <c r="I161" s="13">
        <f t="shared" si="58"/>
        <v>2000</v>
      </c>
      <c r="J161" s="26"/>
      <c r="K161" s="26"/>
      <c r="L161" s="13">
        <f t="shared" ref="L161:M161" si="93">+G161+J161</f>
        <v>2000</v>
      </c>
      <c r="M161" s="13">
        <f t="shared" si="93"/>
        <v>0</v>
      </c>
      <c r="N161" s="13">
        <f t="shared" ref="N161" si="94">+L161+M161</f>
        <v>2000</v>
      </c>
    </row>
    <row r="162" spans="1:14" x14ac:dyDescent="0.2">
      <c r="A162" s="44"/>
      <c r="B162" s="15"/>
      <c r="C162" s="15"/>
      <c r="D162" s="19"/>
      <c r="E162" s="13"/>
      <c r="F162" s="13"/>
      <c r="G162" s="13"/>
      <c r="H162" s="13"/>
      <c r="I162" s="13"/>
      <c r="J162" s="26"/>
      <c r="K162" s="26"/>
      <c r="L162" s="13"/>
      <c r="M162" s="13"/>
      <c r="N162" s="13"/>
    </row>
    <row r="163" spans="1:14" x14ac:dyDescent="0.2">
      <c r="A163" s="2" t="s">
        <v>132</v>
      </c>
      <c r="B163" s="23">
        <f>+B164</f>
        <v>0</v>
      </c>
      <c r="C163" s="23">
        <f t="shared" ref="C163:N163" si="95">+C164</f>
        <v>0</v>
      </c>
      <c r="D163" s="23">
        <f t="shared" si="95"/>
        <v>0</v>
      </c>
      <c r="E163" s="23">
        <f t="shared" si="95"/>
        <v>2413</v>
      </c>
      <c r="F163" s="23">
        <f t="shared" si="95"/>
        <v>0</v>
      </c>
      <c r="G163" s="23">
        <f t="shared" si="95"/>
        <v>2413</v>
      </c>
      <c r="H163" s="23">
        <f t="shared" si="95"/>
        <v>0</v>
      </c>
      <c r="I163" s="23">
        <f t="shared" si="95"/>
        <v>2413</v>
      </c>
      <c r="J163" s="43">
        <f t="shared" si="95"/>
        <v>0</v>
      </c>
      <c r="K163" s="43">
        <f t="shared" si="95"/>
        <v>0</v>
      </c>
      <c r="L163" s="23">
        <f t="shared" si="95"/>
        <v>2413</v>
      </c>
      <c r="M163" s="23">
        <f t="shared" si="95"/>
        <v>0</v>
      </c>
      <c r="N163" s="23">
        <f t="shared" si="95"/>
        <v>2413</v>
      </c>
    </row>
    <row r="164" spans="1:14" x14ac:dyDescent="0.2">
      <c r="A164" s="30" t="s">
        <v>133</v>
      </c>
      <c r="B164" s="15"/>
      <c r="C164" s="15"/>
      <c r="D164" s="19"/>
      <c r="E164" s="13">
        <v>2413</v>
      </c>
      <c r="F164" s="13"/>
      <c r="G164" s="13">
        <f t="shared" ref="G164:H164" si="96">+B164+E164</f>
        <v>2413</v>
      </c>
      <c r="H164" s="13">
        <f t="shared" si="96"/>
        <v>0</v>
      </c>
      <c r="I164" s="13">
        <f t="shared" ref="I164" si="97">+G164+H164</f>
        <v>2413</v>
      </c>
      <c r="J164" s="26"/>
      <c r="K164" s="26"/>
      <c r="L164" s="13">
        <f t="shared" ref="L164:M164" si="98">+G164+J164</f>
        <v>2413</v>
      </c>
      <c r="M164" s="13">
        <f t="shared" si="98"/>
        <v>0</v>
      </c>
      <c r="N164" s="13">
        <f t="shared" ref="N164" si="99">+L164+M164</f>
        <v>2413</v>
      </c>
    </row>
    <row r="165" spans="1:14" x14ac:dyDescent="0.2">
      <c r="A165" s="44"/>
      <c r="B165" s="15"/>
      <c r="C165" s="15"/>
      <c r="D165" s="19"/>
      <c r="E165" s="13"/>
      <c r="F165" s="13"/>
      <c r="G165" s="13"/>
      <c r="H165" s="13"/>
      <c r="I165" s="13"/>
      <c r="J165" s="26"/>
      <c r="K165" s="26"/>
      <c r="L165" s="13"/>
      <c r="M165" s="13"/>
      <c r="N165" s="13"/>
    </row>
    <row r="166" spans="1:14" x14ac:dyDescent="0.2">
      <c r="A166" s="2" t="s">
        <v>95</v>
      </c>
      <c r="B166" s="23">
        <f t="shared" ref="B166:N166" si="100">+B167</f>
        <v>0</v>
      </c>
      <c r="C166" s="23">
        <f t="shared" si="100"/>
        <v>305000</v>
      </c>
      <c r="D166" s="23">
        <f t="shared" si="100"/>
        <v>305000</v>
      </c>
      <c r="E166" s="23">
        <f t="shared" si="100"/>
        <v>0</v>
      </c>
      <c r="F166" s="23">
        <f t="shared" si="100"/>
        <v>0</v>
      </c>
      <c r="G166" s="23">
        <f t="shared" si="100"/>
        <v>0</v>
      </c>
      <c r="H166" s="23">
        <f t="shared" si="100"/>
        <v>305000</v>
      </c>
      <c r="I166" s="23">
        <f t="shared" si="100"/>
        <v>305000</v>
      </c>
      <c r="J166" s="43">
        <f t="shared" si="100"/>
        <v>0</v>
      </c>
      <c r="K166" s="43">
        <f t="shared" si="100"/>
        <v>-270000</v>
      </c>
      <c r="L166" s="23">
        <f t="shared" si="100"/>
        <v>0</v>
      </c>
      <c r="M166" s="23">
        <f t="shared" si="100"/>
        <v>35000</v>
      </c>
      <c r="N166" s="23">
        <f t="shared" si="100"/>
        <v>35000</v>
      </c>
    </row>
    <row r="167" spans="1:14" x14ac:dyDescent="0.2">
      <c r="A167" s="16" t="s">
        <v>94</v>
      </c>
      <c r="B167" s="15"/>
      <c r="C167" s="15">
        <v>305000</v>
      </c>
      <c r="D167" s="26">
        <f>SUM(B167:C167)</f>
        <v>305000</v>
      </c>
      <c r="E167" s="13"/>
      <c r="F167" s="13"/>
      <c r="G167" s="13">
        <f t="shared" si="57"/>
        <v>0</v>
      </c>
      <c r="H167" s="13">
        <f t="shared" si="57"/>
        <v>305000</v>
      </c>
      <c r="I167" s="13">
        <f t="shared" si="58"/>
        <v>305000</v>
      </c>
      <c r="J167" s="26"/>
      <c r="K167" s="26">
        <v>-270000</v>
      </c>
      <c r="L167" s="13">
        <f t="shared" ref="L167:M167" si="101">+G167+J167</f>
        <v>0</v>
      </c>
      <c r="M167" s="13">
        <f t="shared" si="101"/>
        <v>35000</v>
      </c>
      <c r="N167" s="13">
        <f t="shared" ref="N167" si="102">+L167+M167</f>
        <v>35000</v>
      </c>
    </row>
    <row r="168" spans="1:14" x14ac:dyDescent="0.2">
      <c r="A168" s="44"/>
      <c r="B168" s="15"/>
      <c r="C168" s="15"/>
      <c r="D168" s="19"/>
      <c r="E168" s="13"/>
      <c r="F168" s="13"/>
      <c r="G168" s="13"/>
      <c r="H168" s="13"/>
      <c r="I168" s="13"/>
      <c r="J168" s="26"/>
      <c r="K168" s="26"/>
      <c r="L168" s="13"/>
      <c r="M168" s="13"/>
      <c r="N168" s="13"/>
    </row>
    <row r="169" spans="1:14" x14ac:dyDescent="0.2">
      <c r="A169" s="8" t="s">
        <v>9</v>
      </c>
      <c r="B169" s="24">
        <f t="shared" ref="B169:N169" si="103">SUM(B171)</f>
        <v>9355</v>
      </c>
      <c r="C169" s="24">
        <f t="shared" si="103"/>
        <v>0</v>
      </c>
      <c r="D169" s="24">
        <f t="shared" si="103"/>
        <v>9355</v>
      </c>
      <c r="E169" s="24">
        <f t="shared" si="103"/>
        <v>2591</v>
      </c>
      <c r="F169" s="24">
        <f t="shared" si="103"/>
        <v>0</v>
      </c>
      <c r="G169" s="24">
        <f t="shared" si="103"/>
        <v>11946</v>
      </c>
      <c r="H169" s="24">
        <f t="shared" si="103"/>
        <v>0</v>
      </c>
      <c r="I169" s="24">
        <f t="shared" si="103"/>
        <v>11946</v>
      </c>
      <c r="J169" s="24">
        <f t="shared" si="103"/>
        <v>0</v>
      </c>
      <c r="K169" s="24">
        <f t="shared" si="103"/>
        <v>0</v>
      </c>
      <c r="L169" s="24">
        <f t="shared" si="103"/>
        <v>11946</v>
      </c>
      <c r="M169" s="24">
        <f t="shared" si="103"/>
        <v>0</v>
      </c>
      <c r="N169" s="24">
        <f t="shared" si="103"/>
        <v>11946</v>
      </c>
    </row>
    <row r="170" spans="1:14" x14ac:dyDescent="0.2">
      <c r="A170" s="2" t="s">
        <v>15</v>
      </c>
      <c r="B170" s="15"/>
      <c r="C170" s="15"/>
      <c r="D170" s="19"/>
      <c r="E170" s="13"/>
      <c r="F170" s="13"/>
      <c r="G170" s="13"/>
      <c r="H170" s="13"/>
      <c r="I170" s="13"/>
      <c r="J170" s="26"/>
      <c r="K170" s="26"/>
      <c r="L170" s="13"/>
      <c r="M170" s="13"/>
      <c r="N170" s="13"/>
    </row>
    <row r="171" spans="1:14" x14ac:dyDescent="0.2">
      <c r="A171" s="12" t="s">
        <v>60</v>
      </c>
      <c r="B171" s="20">
        <f>SUM(B172:B178)</f>
        <v>9355</v>
      </c>
      <c r="C171" s="20">
        <f>SUM(C172:C178)</f>
        <v>0</v>
      </c>
      <c r="D171" s="20">
        <f>SUM(D172:D178)</f>
        <v>9355</v>
      </c>
      <c r="E171" s="20">
        <f t="shared" ref="E171:N171" si="104">SUM(E172:E178)</f>
        <v>2591</v>
      </c>
      <c r="F171" s="20">
        <f t="shared" si="104"/>
        <v>0</v>
      </c>
      <c r="G171" s="20">
        <f t="shared" si="104"/>
        <v>11946</v>
      </c>
      <c r="H171" s="20">
        <f t="shared" si="104"/>
        <v>0</v>
      </c>
      <c r="I171" s="20">
        <f t="shared" si="104"/>
        <v>11946</v>
      </c>
      <c r="J171" s="3">
        <f t="shared" si="104"/>
        <v>0</v>
      </c>
      <c r="K171" s="3">
        <f t="shared" si="104"/>
        <v>0</v>
      </c>
      <c r="L171" s="20">
        <f t="shared" si="104"/>
        <v>11946</v>
      </c>
      <c r="M171" s="20">
        <f t="shared" si="104"/>
        <v>0</v>
      </c>
      <c r="N171" s="20">
        <f t="shared" si="104"/>
        <v>11946</v>
      </c>
    </row>
    <row r="172" spans="1:14" x14ac:dyDescent="0.2">
      <c r="A172" s="16" t="s">
        <v>59</v>
      </c>
      <c r="B172" s="15">
        <v>2475</v>
      </c>
      <c r="C172" s="15"/>
      <c r="D172" s="19">
        <f t="shared" ref="D172:D177" si="105">SUM(B172:C172)</f>
        <v>2475</v>
      </c>
      <c r="E172" s="13"/>
      <c r="F172" s="13"/>
      <c r="G172" s="13">
        <f t="shared" si="57"/>
        <v>2475</v>
      </c>
      <c r="H172" s="13">
        <f t="shared" si="57"/>
        <v>0</v>
      </c>
      <c r="I172" s="13">
        <f t="shared" si="58"/>
        <v>2475</v>
      </c>
      <c r="J172" s="26"/>
      <c r="K172" s="26"/>
      <c r="L172" s="13">
        <f t="shared" ref="L172:M178" si="106">+G172+J172</f>
        <v>2475</v>
      </c>
      <c r="M172" s="13">
        <f t="shared" si="106"/>
        <v>0</v>
      </c>
      <c r="N172" s="13">
        <f t="shared" ref="N172:N178" si="107">+L172+M172</f>
        <v>2475</v>
      </c>
    </row>
    <row r="173" spans="1:14" x14ac:dyDescent="0.2">
      <c r="A173" s="16" t="s">
        <v>44</v>
      </c>
      <c r="B173" s="15">
        <v>500</v>
      </c>
      <c r="C173" s="15"/>
      <c r="D173" s="19">
        <f t="shared" si="105"/>
        <v>500</v>
      </c>
      <c r="E173" s="13"/>
      <c r="F173" s="13"/>
      <c r="G173" s="13">
        <f t="shared" si="57"/>
        <v>500</v>
      </c>
      <c r="H173" s="13">
        <f t="shared" si="57"/>
        <v>0</v>
      </c>
      <c r="I173" s="13">
        <f t="shared" si="58"/>
        <v>500</v>
      </c>
      <c r="J173" s="26"/>
      <c r="K173" s="26"/>
      <c r="L173" s="13">
        <f t="shared" si="106"/>
        <v>500</v>
      </c>
      <c r="M173" s="13">
        <f t="shared" si="106"/>
        <v>0</v>
      </c>
      <c r="N173" s="13">
        <f t="shared" si="107"/>
        <v>500</v>
      </c>
    </row>
    <row r="174" spans="1:14" x14ac:dyDescent="0.2">
      <c r="A174" s="4" t="s">
        <v>18</v>
      </c>
      <c r="B174" s="15">
        <v>5000</v>
      </c>
      <c r="C174" s="15"/>
      <c r="D174" s="19">
        <f t="shared" si="105"/>
        <v>5000</v>
      </c>
      <c r="E174" s="13"/>
      <c r="F174" s="13"/>
      <c r="G174" s="13">
        <f t="shared" si="57"/>
        <v>5000</v>
      </c>
      <c r="H174" s="13">
        <f t="shared" si="57"/>
        <v>0</v>
      </c>
      <c r="I174" s="13">
        <f t="shared" si="58"/>
        <v>5000</v>
      </c>
      <c r="J174" s="26"/>
      <c r="K174" s="26"/>
      <c r="L174" s="13">
        <f t="shared" si="106"/>
        <v>5000</v>
      </c>
      <c r="M174" s="13">
        <f t="shared" si="106"/>
        <v>0</v>
      </c>
      <c r="N174" s="13">
        <f t="shared" si="107"/>
        <v>5000</v>
      </c>
    </row>
    <row r="175" spans="1:14" x14ac:dyDescent="0.2">
      <c r="A175" s="4" t="s">
        <v>21</v>
      </c>
      <c r="B175" s="15">
        <v>1000</v>
      </c>
      <c r="C175" s="15"/>
      <c r="D175" s="19">
        <f t="shared" si="105"/>
        <v>1000</v>
      </c>
      <c r="E175" s="13"/>
      <c r="F175" s="13"/>
      <c r="G175" s="13">
        <f t="shared" si="57"/>
        <v>1000</v>
      </c>
      <c r="H175" s="13">
        <f t="shared" si="57"/>
        <v>0</v>
      </c>
      <c r="I175" s="13">
        <f t="shared" si="58"/>
        <v>1000</v>
      </c>
      <c r="J175" s="26"/>
      <c r="K175" s="26"/>
      <c r="L175" s="13">
        <f t="shared" si="106"/>
        <v>1000</v>
      </c>
      <c r="M175" s="13">
        <f t="shared" si="106"/>
        <v>0</v>
      </c>
      <c r="N175" s="13">
        <f t="shared" si="107"/>
        <v>1000</v>
      </c>
    </row>
    <row r="176" spans="1:14" x14ac:dyDescent="0.2">
      <c r="A176" s="4" t="s">
        <v>65</v>
      </c>
      <c r="B176" s="15">
        <v>350</v>
      </c>
      <c r="C176" s="15"/>
      <c r="D176" s="19">
        <f t="shared" si="105"/>
        <v>350</v>
      </c>
      <c r="E176" s="13"/>
      <c r="F176" s="13"/>
      <c r="G176" s="13">
        <f t="shared" si="57"/>
        <v>350</v>
      </c>
      <c r="H176" s="13">
        <f t="shared" si="57"/>
        <v>0</v>
      </c>
      <c r="I176" s="13">
        <f t="shared" si="58"/>
        <v>350</v>
      </c>
      <c r="J176" s="26"/>
      <c r="K176" s="26"/>
      <c r="L176" s="13">
        <f t="shared" si="106"/>
        <v>350</v>
      </c>
      <c r="M176" s="13">
        <f t="shared" si="106"/>
        <v>0</v>
      </c>
      <c r="N176" s="13">
        <f t="shared" si="107"/>
        <v>350</v>
      </c>
    </row>
    <row r="177" spans="1:14" x14ac:dyDescent="0.2">
      <c r="A177" s="4" t="s">
        <v>66</v>
      </c>
      <c r="B177" s="15">
        <v>30</v>
      </c>
      <c r="C177" s="15"/>
      <c r="D177" s="19">
        <f t="shared" si="105"/>
        <v>30</v>
      </c>
      <c r="E177" s="13"/>
      <c r="F177" s="13"/>
      <c r="G177" s="13">
        <f t="shared" si="57"/>
        <v>30</v>
      </c>
      <c r="H177" s="13">
        <f t="shared" si="57"/>
        <v>0</v>
      </c>
      <c r="I177" s="13">
        <f t="shared" si="58"/>
        <v>30</v>
      </c>
      <c r="J177" s="26"/>
      <c r="K177" s="26"/>
      <c r="L177" s="13">
        <f t="shared" si="106"/>
        <v>30</v>
      </c>
      <c r="M177" s="13">
        <f t="shared" si="106"/>
        <v>0</v>
      </c>
      <c r="N177" s="13">
        <f t="shared" si="107"/>
        <v>30</v>
      </c>
    </row>
    <row r="178" spans="1:14" x14ac:dyDescent="0.2">
      <c r="A178" s="4" t="s">
        <v>137</v>
      </c>
      <c r="B178" s="15"/>
      <c r="C178" s="15"/>
      <c r="D178" s="19"/>
      <c r="E178" s="13">
        <v>2591</v>
      </c>
      <c r="F178" s="13"/>
      <c r="G178" s="13">
        <f t="shared" si="57"/>
        <v>2591</v>
      </c>
      <c r="H178" s="13">
        <f t="shared" si="57"/>
        <v>0</v>
      </c>
      <c r="I178" s="13">
        <f t="shared" si="58"/>
        <v>2591</v>
      </c>
      <c r="J178" s="26"/>
      <c r="K178" s="26"/>
      <c r="L178" s="13">
        <f t="shared" si="106"/>
        <v>2591</v>
      </c>
      <c r="M178" s="13">
        <f t="shared" si="106"/>
        <v>0</v>
      </c>
      <c r="N178" s="13">
        <f t="shared" si="107"/>
        <v>2591</v>
      </c>
    </row>
    <row r="179" spans="1:14" x14ac:dyDescent="0.2">
      <c r="A179" s="44"/>
      <c r="B179" s="15"/>
      <c r="C179" s="15"/>
      <c r="D179" s="19"/>
      <c r="E179" s="13"/>
      <c r="F179" s="13"/>
      <c r="G179" s="13"/>
      <c r="H179" s="13"/>
      <c r="I179" s="13"/>
      <c r="J179" s="26"/>
      <c r="K179" s="26"/>
      <c r="L179" s="13"/>
      <c r="M179" s="13"/>
      <c r="N179" s="13"/>
    </row>
    <row r="180" spans="1:14" x14ac:dyDescent="0.2">
      <c r="A180" s="8" t="s">
        <v>10</v>
      </c>
      <c r="B180" s="24">
        <f t="shared" ref="B180:N180" si="108">SUM(B181:B201)</f>
        <v>15799</v>
      </c>
      <c r="C180" s="24">
        <f t="shared" si="108"/>
        <v>636</v>
      </c>
      <c r="D180" s="24">
        <f t="shared" si="108"/>
        <v>16435</v>
      </c>
      <c r="E180" s="24">
        <f t="shared" si="108"/>
        <v>734</v>
      </c>
      <c r="F180" s="24">
        <f t="shared" si="108"/>
        <v>0</v>
      </c>
      <c r="G180" s="24">
        <f t="shared" si="108"/>
        <v>16533</v>
      </c>
      <c r="H180" s="24">
        <f t="shared" si="108"/>
        <v>636</v>
      </c>
      <c r="I180" s="24">
        <f t="shared" si="108"/>
        <v>17169</v>
      </c>
      <c r="J180" s="24">
        <f t="shared" si="108"/>
        <v>5838</v>
      </c>
      <c r="K180" s="24">
        <f t="shared" si="108"/>
        <v>0</v>
      </c>
      <c r="L180" s="24">
        <f t="shared" si="108"/>
        <v>22371</v>
      </c>
      <c r="M180" s="24">
        <f t="shared" si="108"/>
        <v>636</v>
      </c>
      <c r="N180" s="24">
        <f t="shared" si="108"/>
        <v>23007</v>
      </c>
    </row>
    <row r="181" spans="1:14" x14ac:dyDescent="0.2">
      <c r="A181" s="4" t="s">
        <v>142</v>
      </c>
      <c r="B181" s="26">
        <v>1441</v>
      </c>
      <c r="C181" s="26"/>
      <c r="D181" s="5">
        <f t="shared" ref="D181:D197" si="109">SUM(B181:C181)</f>
        <v>1441</v>
      </c>
      <c r="E181" s="13"/>
      <c r="F181" s="13"/>
      <c r="G181" s="13">
        <f t="shared" si="57"/>
        <v>1441</v>
      </c>
      <c r="H181" s="13">
        <f t="shared" si="57"/>
        <v>0</v>
      </c>
      <c r="I181" s="13">
        <f t="shared" si="58"/>
        <v>1441</v>
      </c>
      <c r="J181" s="26"/>
      <c r="K181" s="26"/>
      <c r="L181" s="13">
        <f t="shared" ref="L181:M200" si="110">+G181+J181</f>
        <v>1441</v>
      </c>
      <c r="M181" s="13">
        <f t="shared" si="110"/>
        <v>0</v>
      </c>
      <c r="N181" s="13">
        <f t="shared" ref="N181:N200" si="111">+L181+M181</f>
        <v>1441</v>
      </c>
    </row>
    <row r="182" spans="1:14" x14ac:dyDescent="0.2">
      <c r="A182" s="4" t="s">
        <v>26</v>
      </c>
      <c r="B182" s="26"/>
      <c r="C182" s="26"/>
      <c r="D182" s="5"/>
      <c r="E182" s="13"/>
      <c r="F182" s="13"/>
      <c r="G182" s="13"/>
      <c r="H182" s="13"/>
      <c r="I182" s="13"/>
      <c r="J182" s="26">
        <v>1208</v>
      </c>
      <c r="K182" s="26"/>
      <c r="L182" s="13">
        <f t="shared" si="110"/>
        <v>1208</v>
      </c>
      <c r="M182" s="13">
        <f t="shared" si="110"/>
        <v>0</v>
      </c>
      <c r="N182" s="13">
        <f t="shared" si="111"/>
        <v>1208</v>
      </c>
    </row>
    <row r="183" spans="1:14" x14ac:dyDescent="0.2">
      <c r="A183" s="4" t="s">
        <v>143</v>
      </c>
      <c r="B183" s="26"/>
      <c r="C183" s="26"/>
      <c r="D183" s="5"/>
      <c r="E183" s="13"/>
      <c r="F183" s="13"/>
      <c r="G183" s="13"/>
      <c r="H183" s="13"/>
      <c r="I183" s="13"/>
      <c r="J183" s="26">
        <v>775</v>
      </c>
      <c r="K183" s="26"/>
      <c r="L183" s="13">
        <f t="shared" si="110"/>
        <v>775</v>
      </c>
      <c r="M183" s="13">
        <f t="shared" si="110"/>
        <v>0</v>
      </c>
      <c r="N183" s="13">
        <f t="shared" si="111"/>
        <v>775</v>
      </c>
    </row>
    <row r="184" spans="1:14" x14ac:dyDescent="0.2">
      <c r="A184" s="4" t="s">
        <v>100</v>
      </c>
      <c r="B184" s="26">
        <v>1016</v>
      </c>
      <c r="C184" s="26"/>
      <c r="D184" s="5">
        <f t="shared" si="109"/>
        <v>1016</v>
      </c>
      <c r="E184" s="13"/>
      <c r="F184" s="13"/>
      <c r="G184" s="13">
        <f t="shared" si="57"/>
        <v>1016</v>
      </c>
      <c r="H184" s="13">
        <f t="shared" si="57"/>
        <v>0</v>
      </c>
      <c r="I184" s="13">
        <f t="shared" si="58"/>
        <v>1016</v>
      </c>
      <c r="J184" s="26"/>
      <c r="K184" s="26"/>
      <c r="L184" s="13">
        <f t="shared" si="110"/>
        <v>1016</v>
      </c>
      <c r="M184" s="13">
        <f t="shared" si="110"/>
        <v>0</v>
      </c>
      <c r="N184" s="13">
        <f t="shared" si="111"/>
        <v>1016</v>
      </c>
    </row>
    <row r="185" spans="1:14" x14ac:dyDescent="0.2">
      <c r="A185" s="4" t="s">
        <v>11</v>
      </c>
      <c r="B185" s="26">
        <v>988</v>
      </c>
      <c r="C185" s="26"/>
      <c r="D185" s="5">
        <f t="shared" si="109"/>
        <v>988</v>
      </c>
      <c r="E185" s="13"/>
      <c r="F185" s="13"/>
      <c r="G185" s="13">
        <f t="shared" si="57"/>
        <v>988</v>
      </c>
      <c r="H185" s="13">
        <f t="shared" si="57"/>
        <v>0</v>
      </c>
      <c r="I185" s="13">
        <f t="shared" si="58"/>
        <v>988</v>
      </c>
      <c r="J185" s="26"/>
      <c r="K185" s="26"/>
      <c r="L185" s="13">
        <f t="shared" si="110"/>
        <v>988</v>
      </c>
      <c r="M185" s="13">
        <f t="shared" si="110"/>
        <v>0</v>
      </c>
      <c r="N185" s="13">
        <f t="shared" si="111"/>
        <v>988</v>
      </c>
    </row>
    <row r="186" spans="1:14" x14ac:dyDescent="0.2">
      <c r="A186" s="4" t="s">
        <v>27</v>
      </c>
      <c r="B186" s="26">
        <v>1536</v>
      </c>
      <c r="C186" s="26"/>
      <c r="D186" s="5">
        <f t="shared" si="109"/>
        <v>1536</v>
      </c>
      <c r="E186" s="13"/>
      <c r="F186" s="13"/>
      <c r="G186" s="13">
        <f t="shared" ref="G186:H200" si="112">+B186+E186</f>
        <v>1536</v>
      </c>
      <c r="H186" s="13">
        <f t="shared" si="112"/>
        <v>0</v>
      </c>
      <c r="I186" s="13">
        <f t="shared" ref="I186:I200" si="113">+G186+H186</f>
        <v>1536</v>
      </c>
      <c r="J186" s="26"/>
      <c r="K186" s="26"/>
      <c r="L186" s="13">
        <f t="shared" si="110"/>
        <v>1536</v>
      </c>
      <c r="M186" s="13">
        <f t="shared" si="110"/>
        <v>0</v>
      </c>
      <c r="N186" s="13">
        <f t="shared" si="111"/>
        <v>1536</v>
      </c>
    </row>
    <row r="187" spans="1:14" x14ac:dyDescent="0.2">
      <c r="A187" s="4" t="s">
        <v>101</v>
      </c>
      <c r="B187" s="26">
        <v>457</v>
      </c>
      <c r="C187" s="26"/>
      <c r="D187" s="5">
        <f t="shared" si="109"/>
        <v>457</v>
      </c>
      <c r="E187" s="13"/>
      <c r="F187" s="13"/>
      <c r="G187" s="13">
        <f t="shared" si="112"/>
        <v>457</v>
      </c>
      <c r="H187" s="13">
        <f t="shared" si="112"/>
        <v>0</v>
      </c>
      <c r="I187" s="13">
        <f t="shared" si="113"/>
        <v>457</v>
      </c>
      <c r="J187" s="26"/>
      <c r="K187" s="26"/>
      <c r="L187" s="13">
        <f t="shared" si="110"/>
        <v>457</v>
      </c>
      <c r="M187" s="13">
        <f t="shared" si="110"/>
        <v>0</v>
      </c>
      <c r="N187" s="13">
        <f t="shared" si="111"/>
        <v>457</v>
      </c>
    </row>
    <row r="188" spans="1:14" x14ac:dyDescent="0.2">
      <c r="A188" s="4" t="s">
        <v>12</v>
      </c>
      <c r="B188" s="26">
        <v>959</v>
      </c>
      <c r="C188" s="26"/>
      <c r="D188" s="5">
        <f t="shared" si="109"/>
        <v>959</v>
      </c>
      <c r="E188" s="13"/>
      <c r="F188" s="13"/>
      <c r="G188" s="13">
        <f t="shared" si="112"/>
        <v>959</v>
      </c>
      <c r="H188" s="13">
        <f t="shared" si="112"/>
        <v>0</v>
      </c>
      <c r="I188" s="13">
        <f t="shared" si="113"/>
        <v>959</v>
      </c>
      <c r="J188" s="26"/>
      <c r="K188" s="26"/>
      <c r="L188" s="13">
        <f t="shared" si="110"/>
        <v>959</v>
      </c>
      <c r="M188" s="13">
        <f t="shared" si="110"/>
        <v>0</v>
      </c>
      <c r="N188" s="13">
        <f t="shared" si="111"/>
        <v>959</v>
      </c>
    </row>
    <row r="189" spans="1:14" x14ac:dyDescent="0.2">
      <c r="A189" s="5" t="s">
        <v>28</v>
      </c>
      <c r="B189" s="26">
        <v>635</v>
      </c>
      <c r="C189" s="26"/>
      <c r="D189" s="5">
        <f t="shared" si="109"/>
        <v>635</v>
      </c>
      <c r="E189" s="13"/>
      <c r="F189" s="13"/>
      <c r="G189" s="13">
        <f t="shared" si="112"/>
        <v>635</v>
      </c>
      <c r="H189" s="13">
        <f t="shared" si="112"/>
        <v>0</v>
      </c>
      <c r="I189" s="13">
        <f t="shared" si="113"/>
        <v>635</v>
      </c>
      <c r="J189" s="26"/>
      <c r="K189" s="26"/>
      <c r="L189" s="13">
        <f t="shared" si="110"/>
        <v>635</v>
      </c>
      <c r="M189" s="13">
        <f t="shared" si="110"/>
        <v>0</v>
      </c>
      <c r="N189" s="13">
        <f t="shared" si="111"/>
        <v>635</v>
      </c>
    </row>
    <row r="190" spans="1:14" x14ac:dyDescent="0.2">
      <c r="A190" s="5" t="s">
        <v>96</v>
      </c>
      <c r="B190" s="26">
        <v>2000</v>
      </c>
      <c r="C190" s="26"/>
      <c r="D190" s="5">
        <f t="shared" si="109"/>
        <v>2000</v>
      </c>
      <c r="E190" s="13"/>
      <c r="F190" s="13"/>
      <c r="G190" s="13">
        <f t="shared" si="112"/>
        <v>2000</v>
      </c>
      <c r="H190" s="13">
        <f t="shared" si="112"/>
        <v>0</v>
      </c>
      <c r="I190" s="13">
        <f t="shared" si="113"/>
        <v>2000</v>
      </c>
      <c r="J190" s="26"/>
      <c r="K190" s="26"/>
      <c r="L190" s="13">
        <f t="shared" si="110"/>
        <v>2000</v>
      </c>
      <c r="M190" s="13">
        <f t="shared" si="110"/>
        <v>0</v>
      </c>
      <c r="N190" s="13">
        <f t="shared" si="111"/>
        <v>2000</v>
      </c>
    </row>
    <row r="191" spans="1:14" x14ac:dyDescent="0.2">
      <c r="A191" s="5" t="s">
        <v>138</v>
      </c>
      <c r="B191" s="26">
        <v>0</v>
      </c>
      <c r="C191" s="26"/>
      <c r="D191" s="5">
        <v>0</v>
      </c>
      <c r="E191" s="13">
        <v>164</v>
      </c>
      <c r="F191" s="13"/>
      <c r="G191" s="13">
        <f t="shared" si="112"/>
        <v>164</v>
      </c>
      <c r="H191" s="13">
        <f t="shared" si="112"/>
        <v>0</v>
      </c>
      <c r="I191" s="13">
        <f t="shared" si="113"/>
        <v>164</v>
      </c>
      <c r="J191" s="26"/>
      <c r="K191" s="26"/>
      <c r="L191" s="13">
        <f t="shared" si="110"/>
        <v>164</v>
      </c>
      <c r="M191" s="13">
        <f t="shared" si="110"/>
        <v>0</v>
      </c>
      <c r="N191" s="13">
        <f t="shared" si="111"/>
        <v>164</v>
      </c>
    </row>
    <row r="192" spans="1:14" x14ac:dyDescent="0.2">
      <c r="A192" s="5" t="s">
        <v>144</v>
      </c>
      <c r="B192" s="26"/>
      <c r="C192" s="26"/>
      <c r="D192" s="5"/>
      <c r="E192" s="26"/>
      <c r="F192" s="26"/>
      <c r="G192" s="26"/>
      <c r="H192" s="26"/>
      <c r="I192" s="26"/>
      <c r="J192" s="26">
        <v>73</v>
      </c>
      <c r="K192" s="26"/>
      <c r="L192" s="26">
        <v>73</v>
      </c>
      <c r="M192" s="26">
        <f t="shared" si="110"/>
        <v>0</v>
      </c>
      <c r="N192" s="26">
        <f t="shared" si="111"/>
        <v>73</v>
      </c>
    </row>
    <row r="193" spans="1:14" x14ac:dyDescent="0.2">
      <c r="A193" s="5" t="s">
        <v>145</v>
      </c>
      <c r="B193" s="26"/>
      <c r="C193" s="26"/>
      <c r="D193" s="5"/>
      <c r="E193" s="26"/>
      <c r="F193" s="26"/>
      <c r="G193" s="26"/>
      <c r="H193" s="26"/>
      <c r="I193" s="26"/>
      <c r="J193" s="26">
        <v>1208</v>
      </c>
      <c r="K193" s="26"/>
      <c r="L193" s="26">
        <v>1208</v>
      </c>
      <c r="M193" s="26">
        <f t="shared" si="110"/>
        <v>0</v>
      </c>
      <c r="N193" s="26">
        <f t="shared" si="111"/>
        <v>1208</v>
      </c>
    </row>
    <row r="194" spans="1:14" x14ac:dyDescent="0.2">
      <c r="A194" s="5" t="s">
        <v>29</v>
      </c>
      <c r="B194" s="26">
        <v>1046</v>
      </c>
      <c r="C194" s="26"/>
      <c r="D194" s="5">
        <f t="shared" si="109"/>
        <v>1046</v>
      </c>
      <c r="E194" s="13"/>
      <c r="F194" s="13"/>
      <c r="G194" s="13">
        <f t="shared" si="112"/>
        <v>1046</v>
      </c>
      <c r="H194" s="13">
        <f t="shared" si="112"/>
        <v>0</v>
      </c>
      <c r="I194" s="13">
        <f t="shared" si="113"/>
        <v>1046</v>
      </c>
      <c r="J194" s="26"/>
      <c r="K194" s="26"/>
      <c r="L194" s="13">
        <f t="shared" si="110"/>
        <v>1046</v>
      </c>
      <c r="M194" s="13">
        <f t="shared" si="110"/>
        <v>0</v>
      </c>
      <c r="N194" s="13">
        <f t="shared" si="111"/>
        <v>1046</v>
      </c>
    </row>
    <row r="195" spans="1:14" x14ac:dyDescent="0.2">
      <c r="A195" s="5" t="s">
        <v>17</v>
      </c>
      <c r="B195" s="26">
        <v>508</v>
      </c>
      <c r="C195" s="26"/>
      <c r="D195" s="5">
        <f t="shared" si="109"/>
        <v>508</v>
      </c>
      <c r="E195" s="13"/>
      <c r="F195" s="13"/>
      <c r="G195" s="13">
        <f t="shared" si="112"/>
        <v>508</v>
      </c>
      <c r="H195" s="13">
        <f t="shared" si="112"/>
        <v>0</v>
      </c>
      <c r="I195" s="13">
        <f t="shared" si="113"/>
        <v>508</v>
      </c>
      <c r="J195" s="26"/>
      <c r="K195" s="26"/>
      <c r="L195" s="13">
        <f t="shared" si="110"/>
        <v>508</v>
      </c>
      <c r="M195" s="13">
        <f t="shared" si="110"/>
        <v>0</v>
      </c>
      <c r="N195" s="13">
        <f t="shared" si="111"/>
        <v>508</v>
      </c>
    </row>
    <row r="196" spans="1:14" x14ac:dyDescent="0.2">
      <c r="A196" s="5" t="s">
        <v>13</v>
      </c>
      <c r="B196" s="26">
        <v>1013</v>
      </c>
      <c r="C196" s="26">
        <v>636</v>
      </c>
      <c r="D196" s="5">
        <f t="shared" si="109"/>
        <v>1649</v>
      </c>
      <c r="E196" s="13"/>
      <c r="F196" s="13"/>
      <c r="G196" s="13">
        <f t="shared" si="112"/>
        <v>1013</v>
      </c>
      <c r="H196" s="13">
        <f t="shared" si="112"/>
        <v>636</v>
      </c>
      <c r="I196" s="13">
        <f t="shared" si="113"/>
        <v>1649</v>
      </c>
      <c r="J196" s="26"/>
      <c r="K196" s="26"/>
      <c r="L196" s="13">
        <f t="shared" si="110"/>
        <v>1013</v>
      </c>
      <c r="M196" s="13">
        <f t="shared" si="110"/>
        <v>636</v>
      </c>
      <c r="N196" s="13">
        <f t="shared" si="111"/>
        <v>1649</v>
      </c>
    </row>
    <row r="197" spans="1:14" x14ac:dyDescent="0.2">
      <c r="A197" s="5" t="s">
        <v>14</v>
      </c>
      <c r="B197" s="26">
        <v>4200</v>
      </c>
      <c r="C197" s="26"/>
      <c r="D197" s="5">
        <f t="shared" si="109"/>
        <v>4200</v>
      </c>
      <c r="E197" s="13"/>
      <c r="F197" s="13"/>
      <c r="G197" s="13">
        <f t="shared" si="112"/>
        <v>4200</v>
      </c>
      <c r="H197" s="13">
        <f t="shared" si="112"/>
        <v>0</v>
      </c>
      <c r="I197" s="13">
        <f t="shared" si="113"/>
        <v>4200</v>
      </c>
      <c r="J197" s="26"/>
      <c r="K197" s="26"/>
      <c r="L197" s="13">
        <f t="shared" si="110"/>
        <v>4200</v>
      </c>
      <c r="M197" s="13">
        <f t="shared" si="110"/>
        <v>0</v>
      </c>
      <c r="N197" s="13">
        <f t="shared" si="111"/>
        <v>4200</v>
      </c>
    </row>
    <row r="198" spans="1:14" x14ac:dyDescent="0.2">
      <c r="A198" s="5" t="s">
        <v>139</v>
      </c>
      <c r="B198" s="26"/>
      <c r="C198" s="26"/>
      <c r="D198" s="5">
        <v>0</v>
      </c>
      <c r="E198" s="13">
        <v>570</v>
      </c>
      <c r="F198" s="13"/>
      <c r="G198" s="13">
        <f t="shared" si="112"/>
        <v>570</v>
      </c>
      <c r="H198" s="13">
        <f t="shared" si="112"/>
        <v>0</v>
      </c>
      <c r="I198" s="13">
        <f t="shared" si="113"/>
        <v>570</v>
      </c>
      <c r="J198" s="26">
        <v>1970</v>
      </c>
      <c r="K198" s="26"/>
      <c r="L198" s="13">
        <f t="shared" si="110"/>
        <v>2540</v>
      </c>
      <c r="M198" s="13">
        <f t="shared" si="110"/>
        <v>0</v>
      </c>
      <c r="N198" s="13">
        <f t="shared" si="111"/>
        <v>2540</v>
      </c>
    </row>
    <row r="199" spans="1:14" x14ac:dyDescent="0.2">
      <c r="A199" s="5" t="s">
        <v>146</v>
      </c>
      <c r="B199" s="26"/>
      <c r="C199" s="26"/>
      <c r="D199" s="5">
        <v>0</v>
      </c>
      <c r="E199" s="26"/>
      <c r="F199" s="26"/>
      <c r="G199" s="26">
        <v>0</v>
      </c>
      <c r="H199" s="26">
        <f t="shared" si="112"/>
        <v>0</v>
      </c>
      <c r="I199" s="26">
        <f t="shared" si="113"/>
        <v>0</v>
      </c>
      <c r="J199" s="26">
        <v>351</v>
      </c>
      <c r="K199" s="26"/>
      <c r="L199" s="26">
        <f t="shared" si="110"/>
        <v>351</v>
      </c>
      <c r="M199" s="26">
        <f t="shared" si="110"/>
        <v>0</v>
      </c>
      <c r="N199" s="26">
        <f t="shared" si="111"/>
        <v>351</v>
      </c>
    </row>
    <row r="200" spans="1:14" x14ac:dyDescent="0.2">
      <c r="A200" s="5" t="s">
        <v>147</v>
      </c>
      <c r="B200" s="26"/>
      <c r="C200" s="26"/>
      <c r="D200" s="5">
        <v>0</v>
      </c>
      <c r="E200" s="26"/>
      <c r="F200" s="26"/>
      <c r="G200" s="26">
        <v>0</v>
      </c>
      <c r="H200" s="26">
        <f t="shared" si="112"/>
        <v>0</v>
      </c>
      <c r="I200" s="26">
        <f t="shared" si="113"/>
        <v>0</v>
      </c>
      <c r="J200" s="26">
        <v>253</v>
      </c>
      <c r="K200" s="26"/>
      <c r="L200" s="26">
        <f t="shared" si="110"/>
        <v>253</v>
      </c>
      <c r="M200" s="26">
        <f t="shared" si="110"/>
        <v>0</v>
      </c>
      <c r="N200" s="26">
        <f t="shared" si="111"/>
        <v>253</v>
      </c>
    </row>
    <row r="201" spans="1:14" x14ac:dyDescent="0.2">
      <c r="A201" s="5"/>
      <c r="B201" s="13"/>
      <c r="C201" s="13"/>
      <c r="D201" s="19"/>
      <c r="E201" s="13"/>
      <c r="F201" s="13"/>
      <c r="G201" s="13"/>
      <c r="H201" s="13"/>
      <c r="I201" s="13"/>
      <c r="J201" s="26"/>
      <c r="K201" s="26"/>
      <c r="L201" s="13"/>
      <c r="M201" s="13"/>
      <c r="N201" s="13"/>
    </row>
    <row r="202" spans="1:14" x14ac:dyDescent="0.2">
      <c r="A202" s="2" t="s">
        <v>1</v>
      </c>
      <c r="B202" s="3">
        <f t="shared" ref="B202:M202" si="114">SUM(B6,B169,B180)</f>
        <v>6317500</v>
      </c>
      <c r="C202" s="3">
        <f t="shared" si="114"/>
        <v>771380</v>
      </c>
      <c r="D202" s="3">
        <f t="shared" si="114"/>
        <v>7088880</v>
      </c>
      <c r="E202" s="3">
        <f t="shared" si="114"/>
        <v>26143</v>
      </c>
      <c r="F202" s="3">
        <f t="shared" si="114"/>
        <v>0</v>
      </c>
      <c r="G202" s="3">
        <f t="shared" si="114"/>
        <v>6343643</v>
      </c>
      <c r="H202" s="3">
        <f t="shared" si="114"/>
        <v>771380</v>
      </c>
      <c r="I202" s="3">
        <f t="shared" si="114"/>
        <v>7115023</v>
      </c>
      <c r="J202" s="3">
        <f t="shared" si="114"/>
        <v>-1258017</v>
      </c>
      <c r="K202" s="3">
        <f t="shared" si="114"/>
        <v>-247864</v>
      </c>
      <c r="L202" s="3">
        <f t="shared" si="114"/>
        <v>5085626</v>
      </c>
      <c r="M202" s="3">
        <f t="shared" si="114"/>
        <v>523516</v>
      </c>
      <c r="N202" s="3">
        <f>SUM(N6,N169,N180)</f>
        <v>5609142</v>
      </c>
    </row>
    <row r="203" spans="1:14" x14ac:dyDescent="0.2">
      <c r="D203" s="18">
        <f>SUM(B202:C202)</f>
        <v>7088880</v>
      </c>
      <c r="N203" s="18">
        <f>SUM(L202:M202)</f>
        <v>5609142</v>
      </c>
    </row>
    <row r="204" spans="1:14" x14ac:dyDescent="0.2">
      <c r="A204" s="1"/>
    </row>
    <row r="205" spans="1:14" x14ac:dyDescent="0.2">
      <c r="A205" s="1"/>
    </row>
    <row r="206" spans="1:14" x14ac:dyDescent="0.2">
      <c r="A206" s="1"/>
    </row>
    <row r="207" spans="1:14" x14ac:dyDescent="0.2">
      <c r="A207" s="1"/>
    </row>
    <row r="208" spans="1:14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</sheetData>
  <mergeCells count="7">
    <mergeCell ref="L4:N4"/>
    <mergeCell ref="A2:D2"/>
    <mergeCell ref="A4:A5"/>
    <mergeCell ref="B4:D4"/>
    <mergeCell ref="E4:F4"/>
    <mergeCell ref="G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D8FD5-E2DF-4FAD-A9B8-747AF093195B}">
  <sheetPr>
    <pageSetUpPr fitToPage="1"/>
  </sheetPr>
  <dimension ref="A1:V434"/>
  <sheetViews>
    <sheetView zoomScaleNormal="100" zoomScaleSheetLayoutView="100" workbookViewId="0">
      <pane ySplit="5" topLeftCell="A179" activePane="bottomLeft" state="frozen"/>
      <selection pane="bottomLeft" activeCell="A165" sqref="A165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hidden="1" customWidth="1"/>
    <col min="15" max="15" width="14.85546875" customWidth="1"/>
    <col min="16" max="16" width="5.140625" customWidth="1"/>
    <col min="17" max="17" width="15" customWidth="1"/>
    <col min="19" max="20" width="13.28515625" customWidth="1"/>
  </cols>
  <sheetData>
    <row r="1" spans="1:22" ht="11.25" customHeight="1" x14ac:dyDescent="0.2">
      <c r="I1" s="17"/>
      <c r="N1" s="17" t="s">
        <v>19</v>
      </c>
    </row>
    <row r="2" spans="1:22" ht="12" customHeight="1" x14ac:dyDescent="0.2">
      <c r="A2" s="46" t="s">
        <v>125</v>
      </c>
      <c r="B2" s="46"/>
      <c r="C2" s="46"/>
      <c r="D2" s="46"/>
    </row>
    <row r="3" spans="1:22" x14ac:dyDescent="0.2">
      <c r="I3" s="6"/>
      <c r="N3" s="6" t="s">
        <v>4</v>
      </c>
      <c r="O3" t="s">
        <v>165</v>
      </c>
      <c r="Q3" s="37" t="s">
        <v>165</v>
      </c>
      <c r="U3" t="s">
        <v>164</v>
      </c>
    </row>
    <row r="4" spans="1:22" ht="24.75" customHeight="1" x14ac:dyDescent="0.2">
      <c r="A4" s="47" t="s">
        <v>0</v>
      </c>
      <c r="B4" s="45" t="s">
        <v>126</v>
      </c>
      <c r="C4" s="45"/>
      <c r="D4" s="45"/>
      <c r="E4" s="45" t="s">
        <v>124</v>
      </c>
      <c r="F4" s="45"/>
      <c r="G4" s="45" t="s">
        <v>140</v>
      </c>
      <c r="H4" s="45"/>
      <c r="I4" s="45"/>
      <c r="J4" s="45" t="s">
        <v>124</v>
      </c>
      <c r="K4" s="45"/>
      <c r="L4" s="45" t="s">
        <v>141</v>
      </c>
      <c r="M4" s="45"/>
      <c r="N4" s="45"/>
      <c r="O4" t="s">
        <v>166</v>
      </c>
      <c r="Q4" s="37" t="s">
        <v>167</v>
      </c>
    </row>
    <row r="5" spans="1:22" ht="45.75" customHeight="1" x14ac:dyDescent="0.2">
      <c r="A5" s="48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  <c r="Q5" s="39" t="s">
        <v>172</v>
      </c>
      <c r="R5" s="39" t="s">
        <v>4</v>
      </c>
    </row>
    <row r="6" spans="1:22" ht="15" customHeight="1" x14ac:dyDescent="0.2">
      <c r="A6" s="7" t="s">
        <v>8</v>
      </c>
      <c r="B6" s="9">
        <f t="shared" ref="B6:M6" si="0">B8+B20+B25+B30+B35+B66+B69+B72+B76+B85+B89+B97+B100+B115+B123+B144+B148+B151+B154+B158+B161+B164</f>
        <v>6292346</v>
      </c>
      <c r="C6" s="9">
        <f t="shared" si="0"/>
        <v>770744</v>
      </c>
      <c r="D6" s="9">
        <f t="shared" si="0"/>
        <v>7063090</v>
      </c>
      <c r="E6" s="9">
        <f t="shared" si="0"/>
        <v>22818</v>
      </c>
      <c r="F6" s="9">
        <f t="shared" si="0"/>
        <v>0</v>
      </c>
      <c r="G6" s="9">
        <f t="shared" si="0"/>
        <v>6315164</v>
      </c>
      <c r="H6" s="9">
        <f t="shared" si="0"/>
        <v>770744</v>
      </c>
      <c r="I6" s="9">
        <f t="shared" si="0"/>
        <v>7085908</v>
      </c>
      <c r="J6" s="9">
        <f t="shared" si="0"/>
        <v>-1313855</v>
      </c>
      <c r="K6" s="9">
        <f t="shared" si="0"/>
        <v>-266981</v>
      </c>
      <c r="L6" s="9">
        <f t="shared" si="0"/>
        <v>5001309</v>
      </c>
      <c r="M6" s="9">
        <f t="shared" si="0"/>
        <v>503763</v>
      </c>
      <c r="N6" s="9">
        <f>N8+N20+N25+N30+N35+N66+N69+N72+N76+N85+N89+N97+N100+N115+N123+N144+N148+N151+N154+N158+N161+N164</f>
        <v>5505072</v>
      </c>
      <c r="O6" s="33"/>
    </row>
    <row r="7" spans="1:22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  <c r="O7" s="33"/>
    </row>
    <row r="8" spans="1:22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N8" si="1">SUM(E9:E19)</f>
        <v>0</v>
      </c>
      <c r="F8" s="14">
        <f t="shared" si="1"/>
        <v>0</v>
      </c>
      <c r="G8" s="14">
        <f t="shared" si="1"/>
        <v>1926169</v>
      </c>
      <c r="H8" s="14">
        <f t="shared" si="1"/>
        <v>460744</v>
      </c>
      <c r="I8" s="14">
        <f t="shared" si="1"/>
        <v>2386913</v>
      </c>
      <c r="J8" s="14">
        <f t="shared" si="1"/>
        <v>20853</v>
      </c>
      <c r="K8" s="14">
        <f t="shared" si="1"/>
        <v>-251</v>
      </c>
      <c r="L8" s="14">
        <f t="shared" si="1"/>
        <v>1947022</v>
      </c>
      <c r="M8" s="14">
        <f t="shared" si="1"/>
        <v>460493</v>
      </c>
      <c r="N8" s="14">
        <f t="shared" si="1"/>
        <v>2407515</v>
      </c>
      <c r="O8" s="33"/>
      <c r="Q8" s="34"/>
    </row>
    <row r="9" spans="1:22" ht="12.75" customHeight="1" x14ac:dyDescent="0.2">
      <c r="A9" s="4" t="s">
        <v>22</v>
      </c>
      <c r="B9" s="13"/>
      <c r="C9" s="13"/>
      <c r="D9" s="13">
        <f t="shared" ref="D9:D18" si="2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33"/>
      <c r="Q9" s="36"/>
    </row>
    <row r="10" spans="1:22" ht="12.75" customHeight="1" x14ac:dyDescent="0.2">
      <c r="A10" s="4" t="s">
        <v>23</v>
      </c>
      <c r="B10" s="13">
        <v>471748</v>
      </c>
      <c r="C10" s="13"/>
      <c r="D10" s="13">
        <f t="shared" si="2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  <c r="O10" s="33"/>
      <c r="Q10" s="36">
        <v>121348997</v>
      </c>
      <c r="R10" s="32">
        <v>121349</v>
      </c>
    </row>
    <row r="11" spans="1:22" ht="12.75" customHeight="1" x14ac:dyDescent="0.2">
      <c r="A11" s="19" t="s">
        <v>37</v>
      </c>
      <c r="B11" s="15">
        <v>471452</v>
      </c>
      <c r="C11" s="15"/>
      <c r="D11" s="13">
        <f t="shared" si="2"/>
        <v>471452</v>
      </c>
      <c r="E11" s="13"/>
      <c r="F11" s="13"/>
      <c r="G11" s="13">
        <f t="shared" ref="G11:H94" si="3">+B11+E11</f>
        <v>471452</v>
      </c>
      <c r="H11" s="13">
        <f t="shared" si="3"/>
        <v>0</v>
      </c>
      <c r="I11" s="13">
        <f t="shared" ref="I11:I94" si="4">+G11+H11</f>
        <v>471452</v>
      </c>
      <c r="J11" s="13"/>
      <c r="K11" s="13"/>
      <c r="L11" s="13">
        <f t="shared" ref="L11:M18" si="5">+G11+J11</f>
        <v>471452</v>
      </c>
      <c r="M11" s="13">
        <f t="shared" si="5"/>
        <v>0</v>
      </c>
      <c r="N11" s="13">
        <f t="shared" ref="N11:N18" si="6">+L11+M11</f>
        <v>471452</v>
      </c>
      <c r="O11" s="33"/>
      <c r="Q11" s="36">
        <v>233833086</v>
      </c>
      <c r="R11" s="32">
        <v>233834</v>
      </c>
    </row>
    <row r="12" spans="1:22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3"/>
        <v>48243</v>
      </c>
      <c r="H12" s="13">
        <f t="shared" si="3"/>
        <v>0</v>
      </c>
      <c r="I12" s="13">
        <f t="shared" si="4"/>
        <v>48243</v>
      </c>
      <c r="J12" s="13">
        <v>20602</v>
      </c>
      <c r="K12" s="13"/>
      <c r="L12" s="13">
        <f t="shared" si="5"/>
        <v>68845</v>
      </c>
      <c r="M12" s="13">
        <f t="shared" si="5"/>
        <v>0</v>
      </c>
      <c r="N12" s="13">
        <f t="shared" si="6"/>
        <v>68845</v>
      </c>
      <c r="O12" s="33"/>
      <c r="Q12" s="36"/>
      <c r="R12" s="32"/>
      <c r="U12" s="38">
        <v>68845</v>
      </c>
      <c r="V12" s="38">
        <f>+U12-N12</f>
        <v>0</v>
      </c>
    </row>
    <row r="13" spans="1:22" ht="12.75" customHeight="1" x14ac:dyDescent="0.2">
      <c r="A13" s="19" t="s">
        <v>39</v>
      </c>
      <c r="B13" s="15">
        <v>180877</v>
      </c>
      <c r="C13" s="15"/>
      <c r="D13" s="19">
        <f t="shared" si="2"/>
        <v>180877</v>
      </c>
      <c r="E13" s="13"/>
      <c r="F13" s="13"/>
      <c r="G13" s="13">
        <f t="shared" si="3"/>
        <v>180877</v>
      </c>
      <c r="H13" s="13">
        <f t="shared" si="3"/>
        <v>0</v>
      </c>
      <c r="I13" s="13">
        <f t="shared" si="4"/>
        <v>180877</v>
      </c>
      <c r="J13" s="13"/>
      <c r="K13" s="13"/>
      <c r="L13" s="13">
        <f t="shared" si="5"/>
        <v>180877</v>
      </c>
      <c r="M13" s="13">
        <f t="shared" si="5"/>
        <v>0</v>
      </c>
      <c r="N13" s="13">
        <f t="shared" si="6"/>
        <v>180877</v>
      </c>
      <c r="O13" s="33"/>
      <c r="Q13" s="36"/>
      <c r="R13" s="32"/>
    </row>
    <row r="14" spans="1:22" ht="12.75" customHeight="1" x14ac:dyDescent="0.2">
      <c r="A14" s="19" t="s">
        <v>43</v>
      </c>
      <c r="B14" s="15">
        <v>155000</v>
      </c>
      <c r="C14" s="15"/>
      <c r="D14" s="19">
        <f t="shared" si="2"/>
        <v>155000</v>
      </c>
      <c r="E14" s="13"/>
      <c r="F14" s="13"/>
      <c r="G14" s="13">
        <f t="shared" si="3"/>
        <v>155000</v>
      </c>
      <c r="H14" s="13">
        <f t="shared" si="3"/>
        <v>0</v>
      </c>
      <c r="I14" s="13">
        <f t="shared" si="4"/>
        <v>155000</v>
      </c>
      <c r="J14" s="13"/>
      <c r="K14" s="13"/>
      <c r="L14" s="13">
        <f t="shared" si="5"/>
        <v>155000</v>
      </c>
      <c r="M14" s="13">
        <f t="shared" si="5"/>
        <v>0</v>
      </c>
      <c r="N14" s="13">
        <f t="shared" si="6"/>
        <v>155000</v>
      </c>
      <c r="O14" s="33"/>
      <c r="Q14" s="36"/>
      <c r="R14" s="32"/>
    </row>
    <row r="15" spans="1:22" ht="12.75" customHeight="1" x14ac:dyDescent="0.2">
      <c r="A15" s="19" t="s">
        <v>120</v>
      </c>
      <c r="B15" s="15"/>
      <c r="C15" s="15">
        <v>250711</v>
      </c>
      <c r="D15" s="19">
        <f t="shared" si="2"/>
        <v>250711</v>
      </c>
      <c r="E15" s="13"/>
      <c r="F15" s="13"/>
      <c r="G15" s="13">
        <f t="shared" si="3"/>
        <v>0</v>
      </c>
      <c r="H15" s="13">
        <f t="shared" si="3"/>
        <v>250711</v>
      </c>
      <c r="I15" s="13">
        <f t="shared" si="4"/>
        <v>250711</v>
      </c>
      <c r="J15" s="13">
        <v>251</v>
      </c>
      <c r="K15" s="13">
        <v>-251</v>
      </c>
      <c r="L15" s="13">
        <f t="shared" si="5"/>
        <v>251</v>
      </c>
      <c r="M15" s="13">
        <f t="shared" si="5"/>
        <v>250460</v>
      </c>
      <c r="N15" s="13">
        <f t="shared" si="6"/>
        <v>250711</v>
      </c>
      <c r="O15" s="33"/>
      <c r="Q15" s="36">
        <v>250825</v>
      </c>
      <c r="R15" s="32">
        <v>251</v>
      </c>
    </row>
    <row r="16" spans="1:22" ht="12.75" customHeight="1" x14ac:dyDescent="0.2">
      <c r="A16" s="4" t="s">
        <v>121</v>
      </c>
      <c r="B16" s="15"/>
      <c r="C16" s="15">
        <v>210033</v>
      </c>
      <c r="D16" s="19">
        <f t="shared" si="2"/>
        <v>210033</v>
      </c>
      <c r="E16" s="13"/>
      <c r="F16" s="13"/>
      <c r="G16" s="13">
        <f t="shared" si="3"/>
        <v>0</v>
      </c>
      <c r="H16" s="13">
        <f t="shared" si="3"/>
        <v>210033</v>
      </c>
      <c r="I16" s="13">
        <f t="shared" si="4"/>
        <v>210033</v>
      </c>
      <c r="J16" s="13"/>
      <c r="K16" s="13"/>
      <c r="L16" s="13">
        <f t="shared" si="5"/>
        <v>0</v>
      </c>
      <c r="M16" s="13">
        <f t="shared" si="5"/>
        <v>210033</v>
      </c>
      <c r="N16" s="13">
        <f t="shared" si="6"/>
        <v>210033</v>
      </c>
      <c r="O16" s="33"/>
      <c r="Q16" s="36"/>
      <c r="R16" s="32"/>
    </row>
    <row r="17" spans="1:20" ht="12.75" customHeight="1" x14ac:dyDescent="0.2">
      <c r="A17" s="4" t="s">
        <v>122</v>
      </c>
      <c r="B17" s="15">
        <v>551444</v>
      </c>
      <c r="C17" s="15"/>
      <c r="D17" s="19">
        <f t="shared" si="2"/>
        <v>551444</v>
      </c>
      <c r="E17" s="13"/>
      <c r="F17" s="13"/>
      <c r="G17" s="13">
        <f t="shared" si="3"/>
        <v>551444</v>
      </c>
      <c r="H17" s="13">
        <f t="shared" si="3"/>
        <v>0</v>
      </c>
      <c r="I17" s="13">
        <f t="shared" si="4"/>
        <v>551444</v>
      </c>
      <c r="J17" s="13"/>
      <c r="K17" s="13"/>
      <c r="L17" s="13">
        <f t="shared" si="5"/>
        <v>551444</v>
      </c>
      <c r="M17" s="13">
        <f t="shared" si="5"/>
        <v>0</v>
      </c>
      <c r="N17" s="13">
        <f t="shared" si="6"/>
        <v>551444</v>
      </c>
      <c r="O17" s="33"/>
      <c r="Q17" s="36"/>
      <c r="R17" s="32"/>
    </row>
    <row r="18" spans="1:20" ht="12.75" customHeight="1" x14ac:dyDescent="0.2">
      <c r="A18" s="4" t="s">
        <v>123</v>
      </c>
      <c r="B18" s="15">
        <v>47405</v>
      </c>
      <c r="C18" s="15"/>
      <c r="D18" s="19">
        <f t="shared" si="2"/>
        <v>47405</v>
      </c>
      <c r="E18" s="13"/>
      <c r="F18" s="13"/>
      <c r="G18" s="13">
        <f t="shared" si="3"/>
        <v>47405</v>
      </c>
      <c r="H18" s="13">
        <f t="shared" si="3"/>
        <v>0</v>
      </c>
      <c r="I18" s="13">
        <f t="shared" si="4"/>
        <v>47405</v>
      </c>
      <c r="J18" s="13"/>
      <c r="K18" s="13"/>
      <c r="L18" s="13">
        <f t="shared" si="5"/>
        <v>47405</v>
      </c>
      <c r="M18" s="13">
        <f t="shared" si="5"/>
        <v>0</v>
      </c>
      <c r="N18" s="13">
        <f t="shared" si="6"/>
        <v>47405</v>
      </c>
      <c r="O18" s="33"/>
      <c r="Q18" s="36"/>
      <c r="R18" s="32"/>
    </row>
    <row r="19" spans="1:20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33"/>
      <c r="Q19" s="36"/>
      <c r="R19" s="32"/>
    </row>
    <row r="20" spans="1:20" ht="12.75" customHeight="1" x14ac:dyDescent="0.2">
      <c r="A20" s="3" t="s">
        <v>25</v>
      </c>
      <c r="B20" s="23">
        <f>SUM(B21:B23)</f>
        <v>1500</v>
      </c>
      <c r="C20" s="23">
        <f t="shared" ref="C20:N20" si="7">SUM(C21:C23)</f>
        <v>0</v>
      </c>
      <c r="D20" s="23">
        <f t="shared" si="7"/>
        <v>1500</v>
      </c>
      <c r="E20" s="23">
        <f t="shared" si="7"/>
        <v>0</v>
      </c>
      <c r="F20" s="23">
        <f t="shared" si="7"/>
        <v>0</v>
      </c>
      <c r="G20" s="23">
        <f t="shared" si="7"/>
        <v>1500</v>
      </c>
      <c r="H20" s="23">
        <f t="shared" si="7"/>
        <v>0</v>
      </c>
      <c r="I20" s="23">
        <f t="shared" si="7"/>
        <v>1500</v>
      </c>
      <c r="J20" s="23">
        <f t="shared" si="7"/>
        <v>6151</v>
      </c>
      <c r="K20" s="23">
        <f t="shared" si="7"/>
        <v>0</v>
      </c>
      <c r="L20" s="23">
        <f t="shared" si="7"/>
        <v>7651</v>
      </c>
      <c r="M20" s="23">
        <f t="shared" si="7"/>
        <v>0</v>
      </c>
      <c r="N20" s="23">
        <f t="shared" si="7"/>
        <v>7651</v>
      </c>
      <c r="O20" s="33"/>
      <c r="Q20" s="36"/>
      <c r="R20" s="32"/>
    </row>
    <row r="21" spans="1:20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3"/>
        <v>1500</v>
      </c>
      <c r="H21" s="13">
        <f t="shared" si="3"/>
        <v>0</v>
      </c>
      <c r="I21" s="13">
        <f t="shared" si="4"/>
        <v>1500</v>
      </c>
      <c r="J21" s="13"/>
      <c r="K21" s="13"/>
      <c r="L21" s="13">
        <f t="shared" ref="L21:M23" si="8">+G21+J21</f>
        <v>1500</v>
      </c>
      <c r="M21" s="13">
        <f t="shared" si="8"/>
        <v>0</v>
      </c>
      <c r="N21" s="13">
        <f t="shared" ref="N21:N23" si="9">+L21+M21</f>
        <v>1500</v>
      </c>
      <c r="O21" s="33"/>
      <c r="Q21" s="36">
        <v>1072865</v>
      </c>
      <c r="R21" s="32">
        <v>1073</v>
      </c>
      <c r="S21" s="40">
        <f>+N21-R21</f>
        <v>427</v>
      </c>
      <c r="T21" s="40"/>
    </row>
    <row r="22" spans="1:20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si="8"/>
        <v>1151</v>
      </c>
      <c r="M22" s="13">
        <f t="shared" si="8"/>
        <v>0</v>
      </c>
      <c r="N22" s="13">
        <f t="shared" si="9"/>
        <v>1151</v>
      </c>
      <c r="O22" s="33"/>
      <c r="Q22" s="36">
        <v>1150580</v>
      </c>
      <c r="R22" s="32">
        <v>1151</v>
      </c>
      <c r="S22" s="40">
        <f t="shared" ref="S22:S84" si="10">+N22-R22</f>
        <v>0</v>
      </c>
      <c r="T22" s="40"/>
    </row>
    <row r="23" spans="1:20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si="8"/>
        <v>5000</v>
      </c>
      <c r="M23" s="13">
        <f t="shared" si="8"/>
        <v>0</v>
      </c>
      <c r="N23" s="13">
        <f t="shared" si="9"/>
        <v>5000</v>
      </c>
      <c r="O23" s="33"/>
      <c r="Q23" s="36">
        <v>4964200</v>
      </c>
      <c r="R23" s="32">
        <v>4965</v>
      </c>
      <c r="S23" s="40">
        <f t="shared" si="10"/>
        <v>35</v>
      </c>
      <c r="T23" s="40"/>
    </row>
    <row r="24" spans="1:20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33"/>
      <c r="Q24" s="36"/>
      <c r="R24" s="32"/>
      <c r="S24" s="40">
        <f t="shared" si="10"/>
        <v>0</v>
      </c>
      <c r="T24" s="40"/>
    </row>
    <row r="25" spans="1:20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N25" si="11">SUM(E26:E28)</f>
        <v>0</v>
      </c>
      <c r="F25" s="3">
        <f t="shared" si="11"/>
        <v>0</v>
      </c>
      <c r="G25" s="3">
        <f t="shared" si="11"/>
        <v>124000</v>
      </c>
      <c r="H25" s="3">
        <f t="shared" si="11"/>
        <v>0</v>
      </c>
      <c r="I25" s="3">
        <f t="shared" si="11"/>
        <v>124000</v>
      </c>
      <c r="J25" s="3">
        <f t="shared" si="11"/>
        <v>-112000</v>
      </c>
      <c r="K25" s="3">
        <f t="shared" si="11"/>
        <v>0</v>
      </c>
      <c r="L25" s="3">
        <f t="shared" si="11"/>
        <v>12000</v>
      </c>
      <c r="M25" s="3">
        <f t="shared" si="11"/>
        <v>0</v>
      </c>
      <c r="N25" s="3">
        <f t="shared" si="11"/>
        <v>12000</v>
      </c>
      <c r="O25" s="33"/>
      <c r="Q25" s="36"/>
      <c r="R25" s="32"/>
      <c r="S25" s="40"/>
      <c r="T25" s="40"/>
    </row>
    <row r="26" spans="1:20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3"/>
        <v>112000</v>
      </c>
      <c r="H26" s="13">
        <f t="shared" si="3"/>
        <v>0</v>
      </c>
      <c r="I26" s="13">
        <f t="shared" si="4"/>
        <v>112000</v>
      </c>
      <c r="J26" s="42">
        <v>-112000</v>
      </c>
      <c r="K26" s="13"/>
      <c r="L26" s="13">
        <f t="shared" ref="L26:M28" si="12">+G26+J26</f>
        <v>0</v>
      </c>
      <c r="M26" s="13">
        <f t="shared" si="12"/>
        <v>0</v>
      </c>
      <c r="N26" s="13">
        <f t="shared" ref="N26:N28" si="13">+L26+M26</f>
        <v>0</v>
      </c>
      <c r="O26" s="33"/>
      <c r="Q26" s="36"/>
      <c r="R26" s="32"/>
      <c r="S26" s="41">
        <f t="shared" si="10"/>
        <v>0</v>
      </c>
      <c r="T26" s="41">
        <v>112000</v>
      </c>
    </row>
    <row r="27" spans="1:20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3"/>
        <v>7000</v>
      </c>
      <c r="H27" s="13">
        <f t="shared" si="3"/>
        <v>0</v>
      </c>
      <c r="I27" s="13">
        <f t="shared" si="4"/>
        <v>7000</v>
      </c>
      <c r="J27" s="13"/>
      <c r="K27" s="13"/>
      <c r="L27" s="13">
        <f t="shared" si="12"/>
        <v>7000</v>
      </c>
      <c r="M27" s="13">
        <f t="shared" si="12"/>
        <v>0</v>
      </c>
      <c r="N27" s="13">
        <f t="shared" si="13"/>
        <v>7000</v>
      </c>
      <c r="O27" s="33"/>
      <c r="Q27" s="36"/>
      <c r="R27" s="32"/>
      <c r="S27" s="40">
        <f t="shared" si="10"/>
        <v>7000</v>
      </c>
      <c r="T27" s="40"/>
    </row>
    <row r="28" spans="1:20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3"/>
        <v>5000</v>
      </c>
      <c r="H28" s="13">
        <f t="shared" si="3"/>
        <v>0</v>
      </c>
      <c r="I28" s="13">
        <f t="shared" si="4"/>
        <v>5000</v>
      </c>
      <c r="J28" s="13"/>
      <c r="K28" s="13"/>
      <c r="L28" s="13">
        <f t="shared" si="12"/>
        <v>5000</v>
      </c>
      <c r="M28" s="13">
        <f t="shared" si="12"/>
        <v>0</v>
      </c>
      <c r="N28" s="13">
        <f t="shared" si="13"/>
        <v>5000</v>
      </c>
      <c r="O28" s="33"/>
      <c r="Q28" s="36"/>
      <c r="R28" s="32"/>
      <c r="S28" s="40">
        <f t="shared" si="10"/>
        <v>5000</v>
      </c>
      <c r="T28" s="40"/>
    </row>
    <row r="29" spans="1:20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33"/>
      <c r="Q29" s="36"/>
      <c r="R29" s="32"/>
      <c r="S29" s="40">
        <f t="shared" si="10"/>
        <v>0</v>
      </c>
      <c r="T29" s="40"/>
    </row>
    <row r="30" spans="1:20" ht="12.75" customHeight="1" x14ac:dyDescent="0.2">
      <c r="A30" s="2" t="s">
        <v>7</v>
      </c>
      <c r="B30" s="3">
        <f>SUM(B31:B33)</f>
        <v>1792870</v>
      </c>
      <c r="C30" s="3">
        <f t="shared" ref="C30:N30" si="14">SUM(C31:C33)</f>
        <v>0</v>
      </c>
      <c r="D30" s="3">
        <f t="shared" si="14"/>
        <v>1792870</v>
      </c>
      <c r="E30" s="3">
        <f t="shared" si="14"/>
        <v>0</v>
      </c>
      <c r="F30" s="3">
        <f t="shared" si="14"/>
        <v>0</v>
      </c>
      <c r="G30" s="3">
        <f t="shared" si="14"/>
        <v>1792870</v>
      </c>
      <c r="H30" s="3">
        <f t="shared" si="14"/>
        <v>0</v>
      </c>
      <c r="I30" s="3">
        <f t="shared" si="14"/>
        <v>1792870</v>
      </c>
      <c r="J30" s="3">
        <f t="shared" si="14"/>
        <v>0</v>
      </c>
      <c r="K30" s="3">
        <f t="shared" si="14"/>
        <v>2330</v>
      </c>
      <c r="L30" s="3">
        <f t="shared" si="14"/>
        <v>1792870</v>
      </c>
      <c r="M30" s="3">
        <f t="shared" si="14"/>
        <v>2330</v>
      </c>
      <c r="N30" s="3">
        <f t="shared" si="14"/>
        <v>1795200</v>
      </c>
      <c r="O30" s="33"/>
      <c r="Q30" s="36"/>
      <c r="R30" s="32"/>
      <c r="S30" s="40"/>
      <c r="T30" s="40"/>
    </row>
    <row r="31" spans="1:20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3"/>
        <v>1792870</v>
      </c>
      <c r="H31" s="13">
        <f t="shared" si="3"/>
        <v>0</v>
      </c>
      <c r="I31" s="13">
        <f t="shared" si="4"/>
        <v>1792870</v>
      </c>
      <c r="J31" s="13"/>
      <c r="K31" s="13"/>
      <c r="L31" s="13">
        <f t="shared" ref="L31:M33" si="15">+G31+J31</f>
        <v>1792870</v>
      </c>
      <c r="M31" s="13">
        <f t="shared" si="15"/>
        <v>0</v>
      </c>
      <c r="N31" s="13">
        <f t="shared" ref="N31:N33" si="16">+L31+M31</f>
        <v>1792870</v>
      </c>
      <c r="O31" s="34"/>
      <c r="P31" s="32"/>
      <c r="Q31" s="36">
        <f>31127700+100000</f>
        <v>31227700</v>
      </c>
      <c r="R31" s="32">
        <v>31228</v>
      </c>
      <c r="S31" s="40"/>
      <c r="T31" s="40"/>
    </row>
    <row r="32" spans="1:20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13"/>
      <c r="K32" s="13">
        <v>1350</v>
      </c>
      <c r="L32" s="13">
        <f t="shared" si="15"/>
        <v>0</v>
      </c>
      <c r="M32" s="13">
        <f t="shared" si="15"/>
        <v>1350</v>
      </c>
      <c r="N32" s="13">
        <f t="shared" si="16"/>
        <v>1350</v>
      </c>
      <c r="O32" s="34">
        <v>1350000</v>
      </c>
      <c r="P32" s="32"/>
      <c r="Q32" s="36">
        <v>1350000</v>
      </c>
      <c r="R32" s="32">
        <v>1350</v>
      </c>
      <c r="S32" s="40">
        <f t="shared" si="10"/>
        <v>0</v>
      </c>
      <c r="T32" s="40"/>
    </row>
    <row r="33" spans="1:22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13"/>
      <c r="K33" s="13">
        <v>980</v>
      </c>
      <c r="L33" s="13">
        <f t="shared" si="15"/>
        <v>0</v>
      </c>
      <c r="M33" s="13">
        <f t="shared" si="15"/>
        <v>980</v>
      </c>
      <c r="N33" s="13">
        <f t="shared" si="16"/>
        <v>980</v>
      </c>
      <c r="O33" s="34">
        <v>980000</v>
      </c>
      <c r="P33" s="32"/>
      <c r="Q33" s="36">
        <v>980000</v>
      </c>
      <c r="R33">
        <v>980</v>
      </c>
      <c r="S33" s="40">
        <f t="shared" si="10"/>
        <v>0</v>
      </c>
      <c r="T33" s="40"/>
    </row>
    <row r="34" spans="1:22" ht="12.75" customHeight="1" x14ac:dyDescent="0.2">
      <c r="A34" s="4"/>
      <c r="B34" s="15"/>
      <c r="C34" s="15"/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33"/>
      <c r="Q34" s="36"/>
      <c r="S34" s="40">
        <f t="shared" si="10"/>
        <v>0</v>
      </c>
      <c r="T34" s="40"/>
    </row>
    <row r="35" spans="1:22" ht="12.75" customHeight="1" x14ac:dyDescent="0.2">
      <c r="A35" s="2" t="s">
        <v>5</v>
      </c>
      <c r="B35" s="20">
        <f>SUM(B36:B65)</f>
        <v>2159720</v>
      </c>
      <c r="C35" s="20">
        <f t="shared" ref="C35:N35" si="17">SUM(C36:C65)</f>
        <v>0</v>
      </c>
      <c r="D35" s="20">
        <f t="shared" si="17"/>
        <v>2159720</v>
      </c>
      <c r="E35" s="20">
        <f t="shared" si="17"/>
        <v>1133</v>
      </c>
      <c r="F35" s="20">
        <f t="shared" si="17"/>
        <v>0</v>
      </c>
      <c r="G35" s="20">
        <f t="shared" si="17"/>
        <v>2160853</v>
      </c>
      <c r="H35" s="20">
        <f t="shared" si="17"/>
        <v>0</v>
      </c>
      <c r="I35" s="20">
        <f t="shared" si="17"/>
        <v>2160853</v>
      </c>
      <c r="J35" s="20">
        <f t="shared" si="17"/>
        <v>-1285152</v>
      </c>
      <c r="K35" s="20">
        <f t="shared" si="17"/>
        <v>0</v>
      </c>
      <c r="L35" s="20">
        <f t="shared" si="17"/>
        <v>875701</v>
      </c>
      <c r="M35" s="20">
        <f t="shared" si="17"/>
        <v>0</v>
      </c>
      <c r="N35" s="20">
        <f t="shared" si="17"/>
        <v>875701</v>
      </c>
      <c r="O35" s="33"/>
      <c r="Q35" s="36"/>
      <c r="S35" s="40"/>
      <c r="T35" s="40"/>
    </row>
    <row r="36" spans="1:22" ht="12.75" customHeight="1" x14ac:dyDescent="0.2">
      <c r="A36" s="25" t="s">
        <v>45</v>
      </c>
      <c r="B36" s="20"/>
      <c r="C36" s="20"/>
      <c r="D36" s="20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33"/>
      <c r="Q36" s="36"/>
      <c r="S36" s="40">
        <f t="shared" si="10"/>
        <v>0</v>
      </c>
      <c r="T36" s="40"/>
    </row>
    <row r="37" spans="1:22" ht="12.75" customHeight="1" x14ac:dyDescent="0.2">
      <c r="A37" s="4" t="s">
        <v>67</v>
      </c>
      <c r="B37" s="19">
        <v>95000</v>
      </c>
      <c r="C37" s="19"/>
      <c r="D37" s="15">
        <f t="shared" ref="D37:D51" si="18">SUM(B37:C37)</f>
        <v>95000</v>
      </c>
      <c r="E37" s="13"/>
      <c r="F37" s="13"/>
      <c r="G37" s="13">
        <f t="shared" si="3"/>
        <v>95000</v>
      </c>
      <c r="H37" s="13">
        <f t="shared" si="3"/>
        <v>0</v>
      </c>
      <c r="I37" s="13">
        <f t="shared" si="4"/>
        <v>95000</v>
      </c>
      <c r="J37" s="42">
        <v>-15605</v>
      </c>
      <c r="K37" s="13"/>
      <c r="L37" s="13">
        <f t="shared" ref="L37:M53" si="19">+G37+J37</f>
        <v>79395</v>
      </c>
      <c r="M37" s="13">
        <f t="shared" si="19"/>
        <v>0</v>
      </c>
      <c r="N37" s="13">
        <f t="shared" ref="N37:N55" si="20">+L37+M37</f>
        <v>79395</v>
      </c>
      <c r="O37" s="34">
        <v>5740400</v>
      </c>
      <c r="P37" s="32"/>
      <c r="Q37" s="36">
        <v>5740400</v>
      </c>
      <c r="R37" s="32">
        <v>5741</v>
      </c>
      <c r="S37" s="41">
        <f t="shared" si="10"/>
        <v>73654</v>
      </c>
      <c r="T37" s="41">
        <f>85000-69395</f>
        <v>15605</v>
      </c>
      <c r="U37" s="32"/>
    </row>
    <row r="38" spans="1:22" ht="12.75" customHeight="1" x14ac:dyDescent="0.2">
      <c r="A38" s="4" t="s">
        <v>68</v>
      </c>
      <c r="B38" s="19">
        <v>50000</v>
      </c>
      <c r="C38" s="19"/>
      <c r="D38" s="15">
        <f t="shared" si="18"/>
        <v>50000</v>
      </c>
      <c r="E38" s="13"/>
      <c r="F38" s="13"/>
      <c r="G38" s="13">
        <f t="shared" si="3"/>
        <v>50000</v>
      </c>
      <c r="H38" s="13">
        <f t="shared" si="3"/>
        <v>0</v>
      </c>
      <c r="I38" s="13">
        <f t="shared" si="4"/>
        <v>50000</v>
      </c>
      <c r="J38" s="13"/>
      <c r="K38" s="13"/>
      <c r="L38" s="13">
        <f t="shared" si="19"/>
        <v>50000</v>
      </c>
      <c r="M38" s="13">
        <f t="shared" si="19"/>
        <v>0</v>
      </c>
      <c r="N38" s="13">
        <f t="shared" si="20"/>
        <v>50000</v>
      </c>
      <c r="O38" s="34"/>
      <c r="P38" s="32"/>
      <c r="Q38" s="36"/>
      <c r="R38" s="32"/>
      <c r="S38" s="41">
        <f t="shared" si="10"/>
        <v>50000</v>
      </c>
      <c r="T38" s="41"/>
      <c r="U38" s="32"/>
    </row>
    <row r="39" spans="1:22" ht="12.75" customHeight="1" x14ac:dyDescent="0.2">
      <c r="A39" s="4" t="s">
        <v>69</v>
      </c>
      <c r="B39" s="19">
        <v>85000</v>
      </c>
      <c r="C39" s="19"/>
      <c r="D39" s="15">
        <f t="shared" si="18"/>
        <v>85000</v>
      </c>
      <c r="E39" s="13"/>
      <c r="F39" s="13"/>
      <c r="G39" s="13">
        <f t="shared" si="3"/>
        <v>85000</v>
      </c>
      <c r="H39" s="13">
        <f t="shared" si="3"/>
        <v>0</v>
      </c>
      <c r="I39" s="13">
        <f t="shared" si="4"/>
        <v>85000</v>
      </c>
      <c r="J39" s="13"/>
      <c r="K39" s="13"/>
      <c r="L39" s="13">
        <f t="shared" si="19"/>
        <v>85000</v>
      </c>
      <c r="M39" s="13">
        <f t="shared" si="19"/>
        <v>0</v>
      </c>
      <c r="N39" s="13">
        <f t="shared" si="20"/>
        <v>85000</v>
      </c>
      <c r="O39" s="34">
        <v>3695700</v>
      </c>
      <c r="P39" s="32"/>
      <c r="Q39" s="36"/>
      <c r="R39" s="32"/>
      <c r="S39" s="41">
        <f t="shared" si="10"/>
        <v>85000</v>
      </c>
      <c r="T39" s="41"/>
      <c r="U39" s="32"/>
    </row>
    <row r="40" spans="1:22" ht="12.75" customHeight="1" x14ac:dyDescent="0.2">
      <c r="A40" s="4" t="s">
        <v>70</v>
      </c>
      <c r="B40" s="19">
        <v>28000</v>
      </c>
      <c r="C40" s="19"/>
      <c r="D40" s="15">
        <f t="shared" si="18"/>
        <v>28000</v>
      </c>
      <c r="E40" s="13"/>
      <c r="F40" s="13"/>
      <c r="G40" s="13">
        <f t="shared" si="3"/>
        <v>28000</v>
      </c>
      <c r="H40" s="13">
        <f t="shared" si="3"/>
        <v>0</v>
      </c>
      <c r="I40" s="13">
        <f t="shared" si="4"/>
        <v>28000</v>
      </c>
      <c r="J40" s="13">
        <v>-3696</v>
      </c>
      <c r="K40" s="13"/>
      <c r="L40" s="13">
        <f t="shared" si="19"/>
        <v>24304</v>
      </c>
      <c r="M40" s="13">
        <f t="shared" si="19"/>
        <v>0</v>
      </c>
      <c r="N40" s="13">
        <f t="shared" si="20"/>
        <v>24304</v>
      </c>
      <c r="O40" s="34"/>
      <c r="P40" s="32"/>
      <c r="Q40" s="36">
        <v>500380</v>
      </c>
      <c r="R40" s="32">
        <v>501</v>
      </c>
      <c r="S40" s="40">
        <f t="shared" si="10"/>
        <v>23803</v>
      </c>
      <c r="T40" s="40"/>
      <c r="U40" s="32"/>
    </row>
    <row r="41" spans="1:22" ht="12.75" customHeight="1" x14ac:dyDescent="0.2">
      <c r="A41" s="4" t="s">
        <v>71</v>
      </c>
      <c r="B41" s="19">
        <v>425000</v>
      </c>
      <c r="C41" s="19"/>
      <c r="D41" s="15">
        <f t="shared" si="18"/>
        <v>425000</v>
      </c>
      <c r="E41" s="13"/>
      <c r="F41" s="13"/>
      <c r="G41" s="13">
        <f t="shared" si="3"/>
        <v>425000</v>
      </c>
      <c r="H41" s="13">
        <f t="shared" si="3"/>
        <v>0</v>
      </c>
      <c r="I41" s="13">
        <f t="shared" si="4"/>
        <v>425000</v>
      </c>
      <c r="J41" s="42">
        <v>-400000</v>
      </c>
      <c r="K41" s="13"/>
      <c r="L41" s="13">
        <f t="shared" si="19"/>
        <v>25000</v>
      </c>
      <c r="M41" s="13">
        <f t="shared" si="19"/>
        <v>0</v>
      </c>
      <c r="N41" s="13">
        <f t="shared" si="20"/>
        <v>25000</v>
      </c>
      <c r="O41" s="34">
        <v>9601200</v>
      </c>
      <c r="P41" s="32"/>
      <c r="Q41" s="36">
        <v>1744980</v>
      </c>
      <c r="R41" s="32">
        <v>1745</v>
      </c>
      <c r="S41" s="41">
        <f t="shared" si="10"/>
        <v>23255</v>
      </c>
      <c r="T41" s="41">
        <v>400000</v>
      </c>
      <c r="U41" s="32"/>
    </row>
    <row r="42" spans="1:22" ht="12.75" customHeight="1" x14ac:dyDescent="0.2">
      <c r="A42" s="4" t="s">
        <v>72</v>
      </c>
      <c r="B42" s="19">
        <v>130000</v>
      </c>
      <c r="C42" s="19"/>
      <c r="D42" s="15">
        <f t="shared" si="18"/>
        <v>130000</v>
      </c>
      <c r="E42" s="13"/>
      <c r="F42" s="13"/>
      <c r="G42" s="13">
        <f t="shared" si="3"/>
        <v>130000</v>
      </c>
      <c r="H42" s="13">
        <f t="shared" si="3"/>
        <v>0</v>
      </c>
      <c r="I42" s="13">
        <f t="shared" si="4"/>
        <v>130000</v>
      </c>
      <c r="J42" s="13"/>
      <c r="K42" s="13"/>
      <c r="L42" s="13">
        <f t="shared" si="19"/>
        <v>130000</v>
      </c>
      <c r="M42" s="13">
        <f t="shared" si="19"/>
        <v>0</v>
      </c>
      <c r="N42" s="13">
        <f t="shared" si="20"/>
        <v>130000</v>
      </c>
      <c r="O42" s="34">
        <v>1600200</v>
      </c>
      <c r="P42" s="32"/>
      <c r="Q42" s="36">
        <v>1600200</v>
      </c>
      <c r="R42" s="32">
        <v>1601</v>
      </c>
      <c r="S42" s="41">
        <f t="shared" si="10"/>
        <v>128399</v>
      </c>
      <c r="T42" s="41"/>
      <c r="U42" s="32"/>
    </row>
    <row r="43" spans="1:22" ht="12.75" customHeight="1" x14ac:dyDescent="0.2">
      <c r="A43" s="4" t="s">
        <v>73</v>
      </c>
      <c r="B43" s="19">
        <v>285000</v>
      </c>
      <c r="C43" s="19"/>
      <c r="D43" s="15">
        <f t="shared" si="18"/>
        <v>285000</v>
      </c>
      <c r="E43" s="13"/>
      <c r="F43" s="13"/>
      <c r="G43" s="13">
        <f t="shared" si="3"/>
        <v>285000</v>
      </c>
      <c r="H43" s="13">
        <f t="shared" si="3"/>
        <v>0</v>
      </c>
      <c r="I43" s="13">
        <f t="shared" si="4"/>
        <v>285000</v>
      </c>
      <c r="J43" s="42">
        <v>-270000</v>
      </c>
      <c r="K43" s="13"/>
      <c r="L43" s="13">
        <f t="shared" si="19"/>
        <v>15000</v>
      </c>
      <c r="M43" s="13">
        <f t="shared" si="19"/>
        <v>0</v>
      </c>
      <c r="N43" s="13">
        <f t="shared" si="20"/>
        <v>15000</v>
      </c>
      <c r="O43" s="34"/>
      <c r="P43" s="32"/>
      <c r="Q43" s="36">
        <v>11734495</v>
      </c>
      <c r="R43" s="32">
        <v>11735</v>
      </c>
      <c r="S43" s="41">
        <f t="shared" si="10"/>
        <v>3265</v>
      </c>
      <c r="T43" s="41">
        <v>270000</v>
      </c>
      <c r="U43" s="32"/>
    </row>
    <row r="44" spans="1:22" ht="12.75" customHeight="1" x14ac:dyDescent="0.2">
      <c r="A44" s="4" t="s">
        <v>74</v>
      </c>
      <c r="B44" s="19">
        <v>280000</v>
      </c>
      <c r="C44" s="19"/>
      <c r="D44" s="15">
        <f t="shared" si="18"/>
        <v>280000</v>
      </c>
      <c r="E44" s="13"/>
      <c r="F44" s="13"/>
      <c r="G44" s="13">
        <f t="shared" si="3"/>
        <v>280000</v>
      </c>
      <c r="H44" s="13">
        <f t="shared" si="3"/>
        <v>0</v>
      </c>
      <c r="I44" s="13">
        <f t="shared" si="4"/>
        <v>280000</v>
      </c>
      <c r="J44" s="42">
        <f>-4979-250000</f>
        <v>-254979</v>
      </c>
      <c r="K44" s="13"/>
      <c r="L44" s="13">
        <f t="shared" si="19"/>
        <v>25021</v>
      </c>
      <c r="M44" s="13">
        <f t="shared" si="19"/>
        <v>0</v>
      </c>
      <c r="N44" s="13">
        <f t="shared" si="20"/>
        <v>25021</v>
      </c>
      <c r="O44" s="34">
        <v>14719300</v>
      </c>
      <c r="P44" s="32"/>
      <c r="Q44" s="36">
        <v>7721600</v>
      </c>
      <c r="R44" s="32">
        <v>7722</v>
      </c>
      <c r="S44" s="41">
        <f t="shared" si="10"/>
        <v>17299</v>
      </c>
      <c r="T44" s="41">
        <v>250000</v>
      </c>
      <c r="U44" s="32"/>
    </row>
    <row r="45" spans="1:22" ht="12.75" customHeight="1" x14ac:dyDescent="0.2">
      <c r="A45" s="4" t="s">
        <v>75</v>
      </c>
      <c r="B45" s="19">
        <v>15000</v>
      </c>
      <c r="C45" s="19"/>
      <c r="D45" s="15">
        <f t="shared" si="18"/>
        <v>15000</v>
      </c>
      <c r="E45" s="13"/>
      <c r="F45" s="13"/>
      <c r="G45" s="13">
        <f t="shared" si="3"/>
        <v>15000</v>
      </c>
      <c r="H45" s="13">
        <f t="shared" si="3"/>
        <v>0</v>
      </c>
      <c r="I45" s="13">
        <f t="shared" si="4"/>
        <v>15000</v>
      </c>
      <c r="J45" s="13"/>
      <c r="K45" s="13"/>
      <c r="L45" s="13">
        <f t="shared" si="19"/>
        <v>15000</v>
      </c>
      <c r="M45" s="13">
        <f t="shared" si="19"/>
        <v>0</v>
      </c>
      <c r="N45" s="13">
        <f t="shared" si="20"/>
        <v>15000</v>
      </c>
      <c r="O45" s="34"/>
      <c r="P45" s="32"/>
      <c r="Q45" s="36"/>
      <c r="R45" s="32"/>
      <c r="S45" s="40">
        <f t="shared" si="10"/>
        <v>15000</v>
      </c>
      <c r="T45" s="40"/>
      <c r="U45" s="32"/>
    </row>
    <row r="46" spans="1:22" ht="12.75" customHeight="1" x14ac:dyDescent="0.2">
      <c r="A46" s="4" t="s">
        <v>76</v>
      </c>
      <c r="B46" s="19">
        <v>35000</v>
      </c>
      <c r="C46" s="19"/>
      <c r="D46" s="15">
        <f t="shared" si="18"/>
        <v>35000</v>
      </c>
      <c r="E46" s="13"/>
      <c r="F46" s="13"/>
      <c r="G46" s="13">
        <f t="shared" si="3"/>
        <v>35000</v>
      </c>
      <c r="H46" s="13">
        <f t="shared" si="3"/>
        <v>0</v>
      </c>
      <c r="I46" s="13">
        <f t="shared" si="4"/>
        <v>35000</v>
      </c>
      <c r="J46" s="13"/>
      <c r="K46" s="13"/>
      <c r="L46" s="13">
        <f t="shared" si="19"/>
        <v>35000</v>
      </c>
      <c r="M46" s="13">
        <f t="shared" si="19"/>
        <v>0</v>
      </c>
      <c r="N46" s="13">
        <f t="shared" si="20"/>
        <v>35000</v>
      </c>
      <c r="O46" s="34">
        <v>1752600</v>
      </c>
      <c r="P46" s="32"/>
      <c r="Q46" s="36">
        <v>1752600</v>
      </c>
      <c r="R46" s="32">
        <v>1753</v>
      </c>
      <c r="S46" s="40">
        <f t="shared" si="10"/>
        <v>33247</v>
      </c>
      <c r="T46" s="40"/>
      <c r="U46" s="32"/>
    </row>
    <row r="47" spans="1:22" ht="12.75" customHeight="1" x14ac:dyDescent="0.2">
      <c r="A47" s="4" t="s">
        <v>77</v>
      </c>
      <c r="B47" s="19">
        <v>89000</v>
      </c>
      <c r="C47" s="19"/>
      <c r="D47" s="15">
        <f t="shared" si="18"/>
        <v>89000</v>
      </c>
      <c r="E47" s="13"/>
      <c r="F47" s="13"/>
      <c r="G47" s="13">
        <f t="shared" si="3"/>
        <v>89000</v>
      </c>
      <c r="H47" s="13">
        <f t="shared" si="3"/>
        <v>0</v>
      </c>
      <c r="I47" s="13">
        <f t="shared" si="4"/>
        <v>89000</v>
      </c>
      <c r="J47" s="42">
        <v>-89000</v>
      </c>
      <c r="K47" s="13"/>
      <c r="L47" s="13">
        <f t="shared" si="19"/>
        <v>0</v>
      </c>
      <c r="M47" s="13">
        <f t="shared" si="19"/>
        <v>0</v>
      </c>
      <c r="N47" s="13">
        <f t="shared" si="20"/>
        <v>0</v>
      </c>
      <c r="O47" s="34"/>
      <c r="P47" s="32"/>
      <c r="Q47" s="36"/>
      <c r="R47" s="32"/>
      <c r="S47" s="41">
        <f t="shared" si="10"/>
        <v>0</v>
      </c>
      <c r="T47" s="41">
        <v>89000</v>
      </c>
      <c r="U47" s="32"/>
    </row>
    <row r="48" spans="1:22" ht="12.75" customHeight="1" x14ac:dyDescent="0.2">
      <c r="A48" s="4" t="s">
        <v>78</v>
      </c>
      <c r="B48" s="19">
        <v>45000</v>
      </c>
      <c r="C48" s="19"/>
      <c r="D48" s="15">
        <f t="shared" si="18"/>
        <v>45000</v>
      </c>
      <c r="E48" s="13"/>
      <c r="F48" s="13"/>
      <c r="G48" s="13">
        <f t="shared" si="3"/>
        <v>45000</v>
      </c>
      <c r="H48" s="13">
        <f t="shared" si="3"/>
        <v>0</v>
      </c>
      <c r="I48" s="13">
        <f t="shared" si="4"/>
        <v>45000</v>
      </c>
      <c r="J48" s="13">
        <v>30087</v>
      </c>
      <c r="K48" s="13"/>
      <c r="L48" s="13">
        <f t="shared" si="19"/>
        <v>75087</v>
      </c>
      <c r="M48" s="13">
        <f t="shared" si="19"/>
        <v>0</v>
      </c>
      <c r="N48" s="13">
        <f t="shared" si="20"/>
        <v>75087</v>
      </c>
      <c r="O48" s="34">
        <f>53091094+19438668</f>
        <v>72529762</v>
      </c>
      <c r="P48" s="32"/>
      <c r="Q48" s="36">
        <f>38033181+1701800+17736868</f>
        <v>57471849</v>
      </c>
      <c r="R48" s="32">
        <v>57472</v>
      </c>
      <c r="S48" s="40">
        <f t="shared" si="10"/>
        <v>17615</v>
      </c>
      <c r="T48" s="40"/>
      <c r="U48" s="32">
        <v>53092</v>
      </c>
      <c r="V48" s="38"/>
    </row>
    <row r="49" spans="1:22" ht="12.75" customHeight="1" x14ac:dyDescent="0.2">
      <c r="A49" s="4" t="s">
        <v>79</v>
      </c>
      <c r="B49" s="19">
        <v>12000</v>
      </c>
      <c r="C49" s="19"/>
      <c r="D49" s="15">
        <f t="shared" si="18"/>
        <v>12000</v>
      </c>
      <c r="E49" s="13"/>
      <c r="F49" s="13"/>
      <c r="G49" s="13">
        <f t="shared" si="3"/>
        <v>12000</v>
      </c>
      <c r="H49" s="13">
        <f t="shared" si="3"/>
        <v>0</v>
      </c>
      <c r="I49" s="13">
        <f t="shared" si="4"/>
        <v>12000</v>
      </c>
      <c r="J49" s="13"/>
      <c r="K49" s="13"/>
      <c r="L49" s="13">
        <f t="shared" si="19"/>
        <v>12000</v>
      </c>
      <c r="M49" s="13">
        <f t="shared" si="19"/>
        <v>0</v>
      </c>
      <c r="N49" s="13">
        <f t="shared" si="20"/>
        <v>12000</v>
      </c>
      <c r="O49" s="34">
        <v>11734495</v>
      </c>
      <c r="P49" s="32"/>
      <c r="Q49" s="36"/>
      <c r="R49" s="32"/>
      <c r="S49" s="40">
        <f t="shared" si="10"/>
        <v>12000</v>
      </c>
      <c r="T49" s="40"/>
      <c r="U49" s="32"/>
    </row>
    <row r="50" spans="1:22" ht="12.75" customHeight="1" x14ac:dyDescent="0.2">
      <c r="A50" s="4" t="s">
        <v>80</v>
      </c>
      <c r="B50" s="19">
        <v>42000</v>
      </c>
      <c r="C50" s="19"/>
      <c r="D50" s="15">
        <f t="shared" si="18"/>
        <v>42000</v>
      </c>
      <c r="E50" s="13"/>
      <c r="F50" s="13"/>
      <c r="G50" s="13">
        <f t="shared" si="3"/>
        <v>42000</v>
      </c>
      <c r="H50" s="13">
        <f t="shared" si="3"/>
        <v>0</v>
      </c>
      <c r="I50" s="13">
        <f t="shared" si="4"/>
        <v>42000</v>
      </c>
      <c r="J50" s="13"/>
      <c r="K50" s="13"/>
      <c r="L50" s="13">
        <f t="shared" si="19"/>
        <v>42000</v>
      </c>
      <c r="M50" s="13">
        <f t="shared" si="19"/>
        <v>0</v>
      </c>
      <c r="N50" s="13">
        <f t="shared" si="20"/>
        <v>42000</v>
      </c>
      <c r="O50" s="34"/>
      <c r="P50" s="32"/>
      <c r="Q50" s="36"/>
      <c r="R50" s="32"/>
      <c r="S50" s="41">
        <f t="shared" si="10"/>
        <v>42000</v>
      </c>
      <c r="T50" s="41"/>
      <c r="U50" s="32"/>
    </row>
    <row r="51" spans="1:22" ht="12.75" customHeight="1" x14ac:dyDescent="0.2">
      <c r="A51" s="4" t="s">
        <v>81</v>
      </c>
      <c r="B51" s="19">
        <v>14000</v>
      </c>
      <c r="C51" s="19"/>
      <c r="D51" s="15">
        <f t="shared" si="18"/>
        <v>14000</v>
      </c>
      <c r="E51" s="13"/>
      <c r="F51" s="13"/>
      <c r="G51" s="13">
        <f t="shared" si="3"/>
        <v>14000</v>
      </c>
      <c r="H51" s="13">
        <f t="shared" si="3"/>
        <v>0</v>
      </c>
      <c r="I51" s="13">
        <f t="shared" si="4"/>
        <v>14000</v>
      </c>
      <c r="J51" s="13"/>
      <c r="K51" s="13"/>
      <c r="L51" s="13">
        <f t="shared" si="19"/>
        <v>14000</v>
      </c>
      <c r="M51" s="13">
        <f t="shared" si="19"/>
        <v>0</v>
      </c>
      <c r="N51" s="13">
        <f t="shared" si="20"/>
        <v>14000</v>
      </c>
      <c r="O51" s="34"/>
      <c r="P51" s="32"/>
      <c r="Q51" s="36">
        <v>279400</v>
      </c>
      <c r="R51" s="32">
        <v>280</v>
      </c>
      <c r="S51" s="40">
        <f t="shared" si="10"/>
        <v>13720</v>
      </c>
      <c r="T51" s="40"/>
      <c r="U51" s="32"/>
    </row>
    <row r="52" spans="1:22" ht="12.75" customHeight="1" x14ac:dyDescent="0.2">
      <c r="A52" s="5" t="s">
        <v>55</v>
      </c>
      <c r="B52" s="19">
        <v>15000</v>
      </c>
      <c r="C52" s="19"/>
      <c r="D52" s="19">
        <f>SUM(B52:C52)</f>
        <v>15000</v>
      </c>
      <c r="E52" s="13"/>
      <c r="F52" s="13"/>
      <c r="G52" s="13">
        <f t="shared" si="3"/>
        <v>15000</v>
      </c>
      <c r="H52" s="13">
        <f t="shared" si="3"/>
        <v>0</v>
      </c>
      <c r="I52" s="13">
        <f t="shared" si="4"/>
        <v>15000</v>
      </c>
      <c r="J52" s="13"/>
      <c r="K52" s="13"/>
      <c r="L52" s="13">
        <f t="shared" si="19"/>
        <v>15000</v>
      </c>
      <c r="M52" s="13">
        <f t="shared" si="19"/>
        <v>0</v>
      </c>
      <c r="N52" s="13">
        <f t="shared" si="20"/>
        <v>15000</v>
      </c>
      <c r="O52" s="34"/>
      <c r="P52" s="32"/>
      <c r="Q52" s="36"/>
      <c r="R52" s="32"/>
      <c r="S52" s="41">
        <f t="shared" si="10"/>
        <v>15000</v>
      </c>
      <c r="T52" s="41"/>
      <c r="U52" s="32"/>
    </row>
    <row r="53" spans="1:22" ht="12.75" customHeight="1" x14ac:dyDescent="0.2">
      <c r="A53" s="5" t="s">
        <v>128</v>
      </c>
      <c r="B53" s="19"/>
      <c r="C53" s="19"/>
      <c r="D53" s="19"/>
      <c r="E53" s="13">
        <v>991</v>
      </c>
      <c r="F53" s="13"/>
      <c r="G53" s="13">
        <f t="shared" si="3"/>
        <v>991</v>
      </c>
      <c r="H53" s="13">
        <f t="shared" si="3"/>
        <v>0</v>
      </c>
      <c r="I53" s="13">
        <f t="shared" si="4"/>
        <v>991</v>
      </c>
      <c r="J53" s="13"/>
      <c r="K53" s="13"/>
      <c r="L53" s="13">
        <f t="shared" si="19"/>
        <v>991</v>
      </c>
      <c r="M53" s="13">
        <f t="shared" si="19"/>
        <v>0</v>
      </c>
      <c r="N53" s="13">
        <f t="shared" si="20"/>
        <v>991</v>
      </c>
      <c r="O53" s="34"/>
      <c r="P53" s="32"/>
      <c r="Q53" s="36"/>
      <c r="R53" s="32"/>
      <c r="S53" s="40">
        <f t="shared" si="10"/>
        <v>991</v>
      </c>
      <c r="T53" s="40"/>
      <c r="U53" s="32"/>
    </row>
    <row r="54" spans="1:22" ht="12.75" customHeight="1" x14ac:dyDescent="0.2">
      <c r="A54" s="4" t="s">
        <v>168</v>
      </c>
      <c r="B54" s="19"/>
      <c r="C54" s="19"/>
      <c r="D54" s="19"/>
      <c r="E54" s="13"/>
      <c r="F54" s="13"/>
      <c r="G54" s="13"/>
      <c r="H54" s="13"/>
      <c r="I54" s="13"/>
      <c r="J54" s="13">
        <v>11545</v>
      </c>
      <c r="K54" s="13"/>
      <c r="L54" s="13">
        <f t="shared" ref="L54" si="21">+G54+J54</f>
        <v>11545</v>
      </c>
      <c r="M54" s="13">
        <f t="shared" ref="M54" si="22">+H54+K54</f>
        <v>0</v>
      </c>
      <c r="N54" s="13">
        <f t="shared" ref="N54" si="23">+L54+M54</f>
        <v>11545</v>
      </c>
      <c r="O54" s="34"/>
      <c r="P54" s="32"/>
      <c r="Q54" s="36">
        <v>11544046</v>
      </c>
      <c r="R54" s="32">
        <v>11545</v>
      </c>
      <c r="S54" s="40">
        <f t="shared" si="10"/>
        <v>0</v>
      </c>
      <c r="T54" s="40"/>
      <c r="U54" s="32"/>
    </row>
    <row r="55" spans="1:22" ht="12.75" customHeight="1" x14ac:dyDescent="0.2">
      <c r="A55" s="5" t="s">
        <v>149</v>
      </c>
      <c r="B55" s="19"/>
      <c r="C55" s="19"/>
      <c r="D55" s="19"/>
      <c r="E55" s="13"/>
      <c r="F55" s="13"/>
      <c r="G55" s="13"/>
      <c r="H55" s="13"/>
      <c r="I55" s="13"/>
      <c r="J55" s="26">
        <v>356</v>
      </c>
      <c r="K55" s="13"/>
      <c r="L55" s="13">
        <f t="shared" ref="L55:M55" si="24">+G55+J55</f>
        <v>356</v>
      </c>
      <c r="M55" s="13">
        <f t="shared" si="24"/>
        <v>0</v>
      </c>
      <c r="N55" s="13">
        <f t="shared" si="20"/>
        <v>356</v>
      </c>
      <c r="O55" s="34"/>
      <c r="P55" s="32"/>
      <c r="Q55" s="36">
        <v>3051810</v>
      </c>
      <c r="R55" s="32">
        <v>3052</v>
      </c>
      <c r="S55" s="40">
        <f t="shared" si="10"/>
        <v>-2696</v>
      </c>
      <c r="T55" s="40"/>
      <c r="U55" s="32"/>
    </row>
    <row r="56" spans="1:22" ht="12.75" customHeight="1" x14ac:dyDescent="0.2">
      <c r="B56" s="20"/>
      <c r="C56" s="20"/>
      <c r="D56" s="20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34"/>
      <c r="P56" s="32"/>
      <c r="Q56" s="36"/>
      <c r="R56" s="32"/>
      <c r="S56" s="40">
        <f t="shared" si="10"/>
        <v>0</v>
      </c>
      <c r="T56" s="40"/>
      <c r="U56" s="32"/>
    </row>
    <row r="57" spans="1:22" ht="12.75" customHeight="1" x14ac:dyDescent="0.2">
      <c r="A57" s="22" t="s">
        <v>24</v>
      </c>
      <c r="B57" s="15">
        <v>45720</v>
      </c>
      <c r="C57" s="15"/>
      <c r="D57" s="15">
        <f>SUM(B57:C57)</f>
        <v>45720</v>
      </c>
      <c r="E57" s="13"/>
      <c r="F57" s="13"/>
      <c r="G57" s="13">
        <f t="shared" ref="G57:H57" si="25">+B57+E57</f>
        <v>45720</v>
      </c>
      <c r="H57" s="13">
        <f t="shared" si="25"/>
        <v>0</v>
      </c>
      <c r="I57" s="13">
        <f t="shared" ref="I57" si="26">+G57+H57</f>
        <v>45720</v>
      </c>
      <c r="J57" s="42">
        <v>-45720</v>
      </c>
      <c r="K57" s="13"/>
      <c r="L57" s="13">
        <f t="shared" ref="L57:M64" si="27">+G57+J57</f>
        <v>0</v>
      </c>
      <c r="M57" s="13">
        <f t="shared" si="27"/>
        <v>0</v>
      </c>
      <c r="N57" s="13">
        <f t="shared" ref="N57:N64" si="28">+L57+M57</f>
        <v>0</v>
      </c>
      <c r="O57" s="34"/>
      <c r="P57" s="32"/>
      <c r="Q57" s="36"/>
      <c r="R57" s="32"/>
      <c r="S57" s="41">
        <f t="shared" si="10"/>
        <v>0</v>
      </c>
      <c r="T57" s="41">
        <v>45720</v>
      </c>
      <c r="U57" s="32"/>
    </row>
    <row r="58" spans="1:22" ht="12.75" customHeight="1" x14ac:dyDescent="0.2">
      <c r="A58" s="5" t="s">
        <v>32</v>
      </c>
      <c r="B58" s="15">
        <v>2000</v>
      </c>
      <c r="C58" s="15"/>
      <c r="D58" s="15">
        <f>SUM(B58:C58)</f>
        <v>2000</v>
      </c>
      <c r="E58" s="13">
        <v>142</v>
      </c>
      <c r="F58" s="13"/>
      <c r="G58" s="13">
        <f t="shared" si="3"/>
        <v>2142</v>
      </c>
      <c r="H58" s="13">
        <f t="shared" si="3"/>
        <v>0</v>
      </c>
      <c r="I58" s="13">
        <f t="shared" si="4"/>
        <v>2142</v>
      </c>
      <c r="J58" s="13"/>
      <c r="K58" s="13"/>
      <c r="L58" s="13">
        <f t="shared" si="27"/>
        <v>2142</v>
      </c>
      <c r="M58" s="13">
        <f t="shared" si="27"/>
        <v>0</v>
      </c>
      <c r="N58" s="13">
        <f t="shared" si="28"/>
        <v>2142</v>
      </c>
      <c r="O58" s="34"/>
      <c r="P58" s="32"/>
      <c r="Q58" s="36">
        <v>382412</v>
      </c>
      <c r="R58" s="32">
        <v>383</v>
      </c>
      <c r="S58" s="40">
        <f t="shared" si="10"/>
        <v>1759</v>
      </c>
      <c r="T58" s="40"/>
      <c r="U58" s="32"/>
    </row>
    <row r="59" spans="1:22" ht="12.75" customHeight="1" x14ac:dyDescent="0.2">
      <c r="A59" s="4" t="s">
        <v>82</v>
      </c>
      <c r="B59" s="19">
        <v>44000</v>
      </c>
      <c r="C59" s="19"/>
      <c r="D59" s="15">
        <f t="shared" ref="D59:D64" si="29">SUM(B59:C59)</f>
        <v>44000</v>
      </c>
      <c r="E59" s="13"/>
      <c r="F59" s="13"/>
      <c r="G59" s="13">
        <f t="shared" si="3"/>
        <v>44000</v>
      </c>
      <c r="H59" s="13">
        <f t="shared" si="3"/>
        <v>0</v>
      </c>
      <c r="I59" s="13">
        <f t="shared" si="4"/>
        <v>44000</v>
      </c>
      <c r="J59" s="13"/>
      <c r="K59" s="13"/>
      <c r="L59" s="13">
        <f t="shared" si="27"/>
        <v>44000</v>
      </c>
      <c r="M59" s="13">
        <f t="shared" si="27"/>
        <v>0</v>
      </c>
      <c r="N59" s="13">
        <f t="shared" si="28"/>
        <v>44000</v>
      </c>
      <c r="O59" s="34">
        <v>113030</v>
      </c>
      <c r="P59" s="32"/>
      <c r="Q59" s="36">
        <v>113030</v>
      </c>
      <c r="R59" s="32">
        <v>114</v>
      </c>
      <c r="S59" s="41">
        <f t="shared" si="10"/>
        <v>43886</v>
      </c>
      <c r="T59" s="41"/>
      <c r="U59" s="32"/>
    </row>
    <row r="60" spans="1:22" ht="12.75" customHeight="1" x14ac:dyDescent="0.2">
      <c r="A60" s="4" t="s">
        <v>83</v>
      </c>
      <c r="B60" s="19">
        <v>98000</v>
      </c>
      <c r="C60" s="19"/>
      <c r="D60" s="15">
        <f t="shared" si="29"/>
        <v>98000</v>
      </c>
      <c r="E60" s="13"/>
      <c r="F60" s="13"/>
      <c r="G60" s="13">
        <f t="shared" si="3"/>
        <v>98000</v>
      </c>
      <c r="H60" s="13">
        <f t="shared" si="3"/>
        <v>0</v>
      </c>
      <c r="I60" s="13">
        <f t="shared" si="4"/>
        <v>98000</v>
      </c>
      <c r="J60" s="42">
        <v>-90000</v>
      </c>
      <c r="K60" s="13"/>
      <c r="L60" s="13">
        <f t="shared" si="27"/>
        <v>8000</v>
      </c>
      <c r="M60" s="13">
        <f t="shared" si="27"/>
        <v>0</v>
      </c>
      <c r="N60" s="13">
        <f t="shared" si="28"/>
        <v>8000</v>
      </c>
      <c r="O60" s="34">
        <v>2476500</v>
      </c>
      <c r="P60" s="32"/>
      <c r="Q60" s="36"/>
      <c r="R60" s="32"/>
      <c r="S60" s="41">
        <f t="shared" si="10"/>
        <v>8000</v>
      </c>
      <c r="T60" s="41">
        <v>90000</v>
      </c>
      <c r="U60" s="32"/>
    </row>
    <row r="61" spans="1:22" ht="12.75" customHeight="1" x14ac:dyDescent="0.2">
      <c r="A61" s="4" t="s">
        <v>84</v>
      </c>
      <c r="B61" s="19">
        <v>165000</v>
      </c>
      <c r="C61" s="19"/>
      <c r="D61" s="15">
        <f t="shared" si="29"/>
        <v>165000</v>
      </c>
      <c r="E61" s="13"/>
      <c r="F61" s="13"/>
      <c r="G61" s="13">
        <f t="shared" si="3"/>
        <v>165000</v>
      </c>
      <c r="H61" s="13">
        <f t="shared" si="3"/>
        <v>0</v>
      </c>
      <c r="I61" s="13">
        <f t="shared" si="4"/>
        <v>165000</v>
      </c>
      <c r="J61" s="42">
        <v>-165000</v>
      </c>
      <c r="K61" s="13"/>
      <c r="L61" s="13">
        <f t="shared" si="27"/>
        <v>0</v>
      </c>
      <c r="M61" s="13">
        <f t="shared" si="27"/>
        <v>0</v>
      </c>
      <c r="N61" s="13">
        <f t="shared" si="28"/>
        <v>0</v>
      </c>
      <c r="O61" s="34"/>
      <c r="P61" s="32"/>
      <c r="Q61" s="36"/>
      <c r="R61" s="32"/>
      <c r="S61" s="41">
        <f t="shared" si="10"/>
        <v>0</v>
      </c>
      <c r="T61" s="41">
        <v>165000</v>
      </c>
      <c r="U61" s="32"/>
    </row>
    <row r="62" spans="1:22" ht="12.75" customHeight="1" x14ac:dyDescent="0.2">
      <c r="A62" s="4" t="s">
        <v>85</v>
      </c>
      <c r="B62" s="19">
        <v>72000</v>
      </c>
      <c r="C62" s="19"/>
      <c r="D62" s="15">
        <f t="shared" si="29"/>
        <v>72000</v>
      </c>
      <c r="E62" s="13"/>
      <c r="F62" s="13"/>
      <c r="G62" s="13">
        <f t="shared" si="3"/>
        <v>72000</v>
      </c>
      <c r="H62" s="13">
        <f t="shared" si="3"/>
        <v>0</v>
      </c>
      <c r="I62" s="13">
        <f t="shared" si="4"/>
        <v>72000</v>
      </c>
      <c r="J62" s="13">
        <v>6860</v>
      </c>
      <c r="K62" s="13"/>
      <c r="L62" s="13">
        <f t="shared" si="27"/>
        <v>78860</v>
      </c>
      <c r="M62" s="13">
        <f t="shared" si="27"/>
        <v>0</v>
      </c>
      <c r="N62" s="13">
        <f t="shared" si="28"/>
        <v>78860</v>
      </c>
      <c r="O62" s="34">
        <v>4572000</v>
      </c>
      <c r="P62" s="32"/>
      <c r="Q62" s="36">
        <f>37552375+4572000</f>
        <v>42124375</v>
      </c>
      <c r="R62" s="32">
        <v>42125</v>
      </c>
      <c r="S62" s="40">
        <f t="shared" si="10"/>
        <v>36735</v>
      </c>
      <c r="T62" s="40"/>
      <c r="U62" s="32">
        <v>78860</v>
      </c>
      <c r="V62" s="38">
        <f>+U62-N62</f>
        <v>0</v>
      </c>
    </row>
    <row r="63" spans="1:22" ht="12.75" customHeight="1" x14ac:dyDescent="0.2">
      <c r="A63" s="4" t="s">
        <v>86</v>
      </c>
      <c r="B63" s="19">
        <v>63000</v>
      </c>
      <c r="C63" s="19"/>
      <c r="D63" s="15">
        <f t="shared" si="29"/>
        <v>63000</v>
      </c>
      <c r="E63" s="13"/>
      <c r="F63" s="13"/>
      <c r="G63" s="13">
        <f t="shared" si="3"/>
        <v>63000</v>
      </c>
      <c r="H63" s="13">
        <f t="shared" si="3"/>
        <v>0</v>
      </c>
      <c r="I63" s="13">
        <f t="shared" si="4"/>
        <v>63000</v>
      </c>
      <c r="J63" s="13"/>
      <c r="K63" s="13"/>
      <c r="L63" s="13">
        <f t="shared" si="27"/>
        <v>63000</v>
      </c>
      <c r="M63" s="13">
        <f t="shared" si="27"/>
        <v>0</v>
      </c>
      <c r="N63" s="13">
        <f t="shared" si="28"/>
        <v>63000</v>
      </c>
      <c r="O63" s="34">
        <v>62496446</v>
      </c>
      <c r="P63" s="32"/>
      <c r="Q63" s="36">
        <f>61582046+635000</f>
        <v>62217046</v>
      </c>
      <c r="R63" s="32">
        <v>62218</v>
      </c>
      <c r="S63" s="40">
        <f t="shared" si="10"/>
        <v>782</v>
      </c>
      <c r="T63" s="40"/>
      <c r="U63" s="32"/>
    </row>
    <row r="64" spans="1:22" ht="12.75" customHeight="1" x14ac:dyDescent="0.2">
      <c r="A64" s="27" t="s">
        <v>87</v>
      </c>
      <c r="B64" s="19">
        <v>25000</v>
      </c>
      <c r="C64" s="19"/>
      <c r="D64" s="15">
        <f t="shared" si="29"/>
        <v>25000</v>
      </c>
      <c r="E64" s="13"/>
      <c r="F64" s="13"/>
      <c r="G64" s="13">
        <f t="shared" si="3"/>
        <v>25000</v>
      </c>
      <c r="H64" s="13">
        <f t="shared" si="3"/>
        <v>0</v>
      </c>
      <c r="I64" s="13">
        <f t="shared" si="4"/>
        <v>25000</v>
      </c>
      <c r="J64" s="13"/>
      <c r="K64" s="13"/>
      <c r="L64" s="13">
        <f t="shared" si="27"/>
        <v>25000</v>
      </c>
      <c r="M64" s="13">
        <f t="shared" si="27"/>
        <v>0</v>
      </c>
      <c r="N64" s="13">
        <f t="shared" si="28"/>
        <v>25000</v>
      </c>
      <c r="O64" s="34"/>
      <c r="P64" s="32"/>
      <c r="Q64" s="36"/>
      <c r="R64" s="32"/>
      <c r="S64" s="40">
        <f t="shared" si="10"/>
        <v>25000</v>
      </c>
      <c r="T64" s="40"/>
      <c r="U64" s="32"/>
    </row>
    <row r="65" spans="1:21" ht="12.75" customHeight="1" x14ac:dyDescent="0.2">
      <c r="B65" s="19"/>
      <c r="C65" s="19"/>
      <c r="D65" s="15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34"/>
      <c r="P65" s="32"/>
      <c r="Q65" s="36"/>
      <c r="R65" s="32"/>
      <c r="S65" s="40">
        <f t="shared" si="10"/>
        <v>0</v>
      </c>
      <c r="T65" s="40"/>
      <c r="U65" s="32">
        <f>SUM(U11:U64)</f>
        <v>200797</v>
      </c>
    </row>
    <row r="66" spans="1:21" ht="12.75" customHeight="1" x14ac:dyDescent="0.2">
      <c r="A66" s="2" t="s">
        <v>98</v>
      </c>
      <c r="B66" s="20">
        <f>+B67</f>
        <v>22860</v>
      </c>
      <c r="C66" s="20">
        <f t="shared" ref="C66:N66" si="30">+C67</f>
        <v>0</v>
      </c>
      <c r="D66" s="20">
        <f t="shared" si="30"/>
        <v>22860</v>
      </c>
      <c r="E66" s="20">
        <f t="shared" si="30"/>
        <v>0</v>
      </c>
      <c r="F66" s="20">
        <f t="shared" si="30"/>
        <v>0</v>
      </c>
      <c r="G66" s="20">
        <f t="shared" si="30"/>
        <v>22860</v>
      </c>
      <c r="H66" s="20">
        <f t="shared" si="30"/>
        <v>0</v>
      </c>
      <c r="I66" s="20">
        <f t="shared" si="30"/>
        <v>22860</v>
      </c>
      <c r="J66" s="20">
        <f t="shared" si="30"/>
        <v>0</v>
      </c>
      <c r="K66" s="20">
        <f t="shared" si="30"/>
        <v>0</v>
      </c>
      <c r="L66" s="20">
        <f t="shared" si="30"/>
        <v>22860</v>
      </c>
      <c r="M66" s="20">
        <f t="shared" si="30"/>
        <v>0</v>
      </c>
      <c r="N66" s="20">
        <f t="shared" si="30"/>
        <v>22860</v>
      </c>
      <c r="O66" s="34"/>
      <c r="P66" s="32"/>
      <c r="Q66" s="36"/>
      <c r="R66" s="32"/>
      <c r="S66" s="40"/>
      <c r="T66" s="40"/>
    </row>
    <row r="67" spans="1:21" ht="12.75" customHeight="1" x14ac:dyDescent="0.2">
      <c r="A67" s="27" t="s">
        <v>99</v>
      </c>
      <c r="B67" s="19">
        <v>22860</v>
      </c>
      <c r="C67" s="19"/>
      <c r="D67" s="15">
        <f t="shared" ref="D67" si="31">SUM(B67:C67)</f>
        <v>22860</v>
      </c>
      <c r="E67" s="13"/>
      <c r="F67" s="13"/>
      <c r="G67" s="13">
        <f t="shared" si="3"/>
        <v>22860</v>
      </c>
      <c r="H67" s="13">
        <f t="shared" si="3"/>
        <v>0</v>
      </c>
      <c r="I67" s="13">
        <f t="shared" si="4"/>
        <v>22860</v>
      </c>
      <c r="J67" s="13"/>
      <c r="K67" s="13"/>
      <c r="L67" s="13">
        <f t="shared" ref="L67:M67" si="32">+G67+J67</f>
        <v>22860</v>
      </c>
      <c r="M67" s="13">
        <f t="shared" si="32"/>
        <v>0</v>
      </c>
      <c r="N67" s="13">
        <f t="shared" ref="N67" si="33">+L67+M67</f>
        <v>22860</v>
      </c>
      <c r="O67" s="34"/>
      <c r="P67" s="32"/>
      <c r="Q67" s="36"/>
      <c r="R67" s="32"/>
      <c r="S67" s="40">
        <f t="shared" si="10"/>
        <v>22860</v>
      </c>
      <c r="T67" s="40"/>
    </row>
    <row r="68" spans="1:21" ht="12.75" customHeight="1" x14ac:dyDescent="0.2">
      <c r="B68" s="15"/>
      <c r="C68" s="15"/>
      <c r="D68" s="15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34"/>
      <c r="P68" s="32"/>
      <c r="Q68" s="36"/>
      <c r="R68" s="32"/>
      <c r="S68" s="40">
        <f t="shared" si="10"/>
        <v>0</v>
      </c>
      <c r="T68" s="40"/>
    </row>
    <row r="69" spans="1:21" ht="12.75" customHeight="1" x14ac:dyDescent="0.2">
      <c r="A69" s="3" t="s">
        <v>130</v>
      </c>
      <c r="B69" s="23">
        <f>+B70</f>
        <v>0</v>
      </c>
      <c r="C69" s="23">
        <f t="shared" ref="C69:N69" si="34">+C70</f>
        <v>0</v>
      </c>
      <c r="D69" s="23">
        <f t="shared" si="34"/>
        <v>0</v>
      </c>
      <c r="E69" s="23">
        <f t="shared" si="34"/>
        <v>5411</v>
      </c>
      <c r="F69" s="23">
        <f t="shared" si="34"/>
        <v>0</v>
      </c>
      <c r="G69" s="23">
        <f t="shared" si="34"/>
        <v>5411</v>
      </c>
      <c r="H69" s="23">
        <f t="shared" si="34"/>
        <v>0</v>
      </c>
      <c r="I69" s="23">
        <f t="shared" si="34"/>
        <v>5411</v>
      </c>
      <c r="J69" s="23">
        <f t="shared" si="34"/>
        <v>1461</v>
      </c>
      <c r="K69" s="23">
        <f t="shared" si="34"/>
        <v>0</v>
      </c>
      <c r="L69" s="23">
        <f t="shared" si="34"/>
        <v>6872</v>
      </c>
      <c r="M69" s="23">
        <f t="shared" si="34"/>
        <v>0</v>
      </c>
      <c r="N69" s="23">
        <f t="shared" si="34"/>
        <v>6872</v>
      </c>
      <c r="O69" s="34"/>
      <c r="P69" s="32"/>
      <c r="Q69" s="36"/>
      <c r="R69" s="32"/>
      <c r="S69" s="40"/>
      <c r="T69" s="40"/>
    </row>
    <row r="70" spans="1:21" ht="12.75" customHeight="1" x14ac:dyDescent="0.2">
      <c r="A70" s="4" t="s">
        <v>131</v>
      </c>
      <c r="B70" s="15"/>
      <c r="C70" s="15"/>
      <c r="D70" s="15"/>
      <c r="E70" s="13">
        <v>5411</v>
      </c>
      <c r="F70" s="13"/>
      <c r="G70" s="13">
        <f t="shared" ref="G70:H70" si="35">+B70+E70</f>
        <v>5411</v>
      </c>
      <c r="H70" s="13">
        <f t="shared" si="35"/>
        <v>0</v>
      </c>
      <c r="I70" s="13">
        <f t="shared" ref="I70" si="36">+G70+H70</f>
        <v>5411</v>
      </c>
      <c r="J70" s="26">
        <v>1461</v>
      </c>
      <c r="K70" s="13"/>
      <c r="L70" s="13">
        <f t="shared" ref="L70:M70" si="37">+G70+J70</f>
        <v>6872</v>
      </c>
      <c r="M70" s="13">
        <f t="shared" si="37"/>
        <v>0</v>
      </c>
      <c r="N70" s="13">
        <f t="shared" ref="N70" si="38">+L70+M70</f>
        <v>6872</v>
      </c>
      <c r="O70" s="34"/>
      <c r="P70" s="32"/>
      <c r="Q70" s="36">
        <f>5410500+1460835</f>
        <v>6871335</v>
      </c>
      <c r="R70" s="35">
        <v>6872</v>
      </c>
      <c r="S70" s="40">
        <f t="shared" si="10"/>
        <v>0</v>
      </c>
      <c r="T70" s="40"/>
    </row>
    <row r="71" spans="1:21" ht="12.75" customHeight="1" x14ac:dyDescent="0.2">
      <c r="B71" s="15"/>
      <c r="C71" s="15"/>
      <c r="D71" s="15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34"/>
      <c r="P71" s="32"/>
      <c r="Q71" s="36"/>
      <c r="R71" s="32"/>
      <c r="S71" s="40">
        <f t="shared" si="10"/>
        <v>0</v>
      </c>
      <c r="T71" s="40"/>
    </row>
    <row r="72" spans="1:21" ht="12.75" customHeight="1" x14ac:dyDescent="0.2">
      <c r="A72" s="2" t="s">
        <v>153</v>
      </c>
      <c r="B72" s="23">
        <f>SUM(B73:B74)</f>
        <v>0</v>
      </c>
      <c r="C72" s="23">
        <f t="shared" ref="C72:N72" si="39">SUM(C73:C74)</f>
        <v>0</v>
      </c>
      <c r="D72" s="23">
        <f t="shared" si="39"/>
        <v>0</v>
      </c>
      <c r="E72" s="23">
        <f t="shared" si="39"/>
        <v>0</v>
      </c>
      <c r="F72" s="23">
        <f t="shared" si="39"/>
        <v>0</v>
      </c>
      <c r="G72" s="23">
        <f t="shared" si="39"/>
        <v>0</v>
      </c>
      <c r="H72" s="23">
        <f t="shared" si="39"/>
        <v>0</v>
      </c>
      <c r="I72" s="23">
        <f t="shared" si="39"/>
        <v>0</v>
      </c>
      <c r="J72" s="23">
        <f t="shared" si="39"/>
        <v>0</v>
      </c>
      <c r="K72" s="23">
        <f t="shared" si="39"/>
        <v>0</v>
      </c>
      <c r="L72" s="23">
        <f t="shared" si="39"/>
        <v>0</v>
      </c>
      <c r="M72" s="23">
        <f t="shared" si="39"/>
        <v>0</v>
      </c>
      <c r="N72" s="23">
        <f t="shared" si="39"/>
        <v>0</v>
      </c>
      <c r="O72" s="34"/>
      <c r="P72" s="32"/>
      <c r="Q72" s="36"/>
      <c r="R72" s="32"/>
      <c r="S72" s="40">
        <f t="shared" si="10"/>
        <v>0</v>
      </c>
      <c r="T72" s="40"/>
    </row>
    <row r="73" spans="1:21" ht="12.75" customHeight="1" x14ac:dyDescent="0.2">
      <c r="A73" s="30"/>
      <c r="B73" s="15"/>
      <c r="C73" s="15"/>
      <c r="D73" s="15"/>
      <c r="E73" s="13"/>
      <c r="F73" s="13"/>
      <c r="G73" s="13"/>
      <c r="H73" s="13"/>
      <c r="I73" s="13"/>
      <c r="J73" s="13"/>
      <c r="K73" s="13"/>
      <c r="L73" s="13">
        <f t="shared" ref="L73:M73" si="40">+G73+J73</f>
        <v>0</v>
      </c>
      <c r="M73" s="13">
        <f t="shared" si="40"/>
        <v>0</v>
      </c>
      <c r="N73" s="13">
        <f t="shared" ref="N73" si="41">+L73+M73</f>
        <v>0</v>
      </c>
      <c r="O73" s="34"/>
      <c r="P73" s="32"/>
      <c r="Q73" s="36"/>
      <c r="R73" s="32"/>
      <c r="S73" s="40">
        <f t="shared" si="10"/>
        <v>0</v>
      </c>
      <c r="T73" s="40"/>
    </row>
    <row r="74" spans="1:21" ht="12.75" customHeight="1" x14ac:dyDescent="0.2">
      <c r="B74" s="15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34"/>
      <c r="P74" s="32"/>
      <c r="Q74" s="36"/>
      <c r="R74" s="32"/>
      <c r="S74" s="40">
        <f t="shared" si="10"/>
        <v>0</v>
      </c>
      <c r="T74" s="40"/>
    </row>
    <row r="75" spans="1:21" ht="12.75" customHeight="1" x14ac:dyDescent="0.2">
      <c r="A75" s="4"/>
      <c r="B75" s="15"/>
      <c r="C75" s="15"/>
      <c r="D75" s="15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34"/>
      <c r="P75" s="32"/>
      <c r="Q75" s="36"/>
      <c r="R75" s="32"/>
      <c r="S75" s="40">
        <f t="shared" si="10"/>
        <v>0</v>
      </c>
      <c r="T75" s="40"/>
    </row>
    <row r="76" spans="1:21" ht="12.75" customHeight="1" x14ac:dyDescent="0.2">
      <c r="A76" s="3" t="s">
        <v>48</v>
      </c>
      <c r="B76" s="23">
        <f>SUM(B77:B83)</f>
        <v>63000</v>
      </c>
      <c r="C76" s="23">
        <f t="shared" ref="C76:N76" si="42">SUM(C77:C83)</f>
        <v>0</v>
      </c>
      <c r="D76" s="23">
        <f t="shared" si="42"/>
        <v>63000</v>
      </c>
      <c r="E76" s="23">
        <f t="shared" si="42"/>
        <v>0</v>
      </c>
      <c r="F76" s="23">
        <f t="shared" si="42"/>
        <v>0</v>
      </c>
      <c r="G76" s="23">
        <f t="shared" si="42"/>
        <v>63000</v>
      </c>
      <c r="H76" s="23">
        <f t="shared" si="42"/>
        <v>0</v>
      </c>
      <c r="I76" s="23">
        <f t="shared" si="42"/>
        <v>63000</v>
      </c>
      <c r="J76" s="23">
        <f t="shared" si="42"/>
        <v>7024</v>
      </c>
      <c r="K76" s="23">
        <f t="shared" si="42"/>
        <v>0</v>
      </c>
      <c r="L76" s="23">
        <f t="shared" si="42"/>
        <v>70024</v>
      </c>
      <c r="M76" s="23">
        <f t="shared" si="42"/>
        <v>0</v>
      </c>
      <c r="N76" s="23">
        <f t="shared" si="42"/>
        <v>70024</v>
      </c>
      <c r="O76" s="34"/>
      <c r="P76" s="32"/>
      <c r="Q76" s="36"/>
      <c r="R76" s="32"/>
      <c r="S76" s="40"/>
      <c r="T76" s="40"/>
    </row>
    <row r="77" spans="1:21" ht="12.75" customHeight="1" x14ac:dyDescent="0.2">
      <c r="A77" s="5" t="s">
        <v>46</v>
      </c>
      <c r="B77" s="15">
        <v>9500</v>
      </c>
      <c r="C77" s="15"/>
      <c r="D77" s="15">
        <f t="shared" ref="D77:D80" si="43">SUM(B77:C77)</f>
        <v>9500</v>
      </c>
      <c r="E77" s="13"/>
      <c r="F77" s="13"/>
      <c r="G77" s="13">
        <f t="shared" si="3"/>
        <v>9500</v>
      </c>
      <c r="H77" s="13">
        <f t="shared" si="3"/>
        <v>0</v>
      </c>
      <c r="I77" s="13">
        <f t="shared" si="4"/>
        <v>9500</v>
      </c>
      <c r="J77" s="13"/>
      <c r="K77" s="13"/>
      <c r="L77" s="13">
        <f t="shared" ref="L77:M83" si="44">+G77+J77</f>
        <v>9500</v>
      </c>
      <c r="M77" s="13">
        <f t="shared" si="44"/>
        <v>0</v>
      </c>
      <c r="N77" s="13">
        <f t="shared" ref="N77:N83" si="45">+L77+M77</f>
        <v>9500</v>
      </c>
      <c r="O77" s="34"/>
      <c r="P77" s="32"/>
      <c r="Q77" s="36">
        <v>295910</v>
      </c>
      <c r="R77" s="32">
        <v>296</v>
      </c>
      <c r="S77" s="40">
        <f t="shared" si="10"/>
        <v>9204</v>
      </c>
      <c r="T77" s="40"/>
    </row>
    <row r="78" spans="1:21" ht="12.75" customHeight="1" x14ac:dyDescent="0.2">
      <c r="A78" s="5" t="s">
        <v>88</v>
      </c>
      <c r="B78" s="15">
        <v>35000</v>
      </c>
      <c r="C78" s="15"/>
      <c r="D78" s="15">
        <f t="shared" si="43"/>
        <v>35000</v>
      </c>
      <c r="E78" s="13"/>
      <c r="F78" s="13"/>
      <c r="G78" s="13">
        <f t="shared" si="3"/>
        <v>35000</v>
      </c>
      <c r="H78" s="13">
        <f t="shared" si="3"/>
        <v>0</v>
      </c>
      <c r="I78" s="13">
        <f t="shared" si="4"/>
        <v>35000</v>
      </c>
      <c r="J78" s="13"/>
      <c r="K78" s="13"/>
      <c r="L78" s="13">
        <f t="shared" si="44"/>
        <v>35000</v>
      </c>
      <c r="M78" s="13">
        <f t="shared" si="44"/>
        <v>0</v>
      </c>
      <c r="N78" s="13">
        <f t="shared" si="45"/>
        <v>35000</v>
      </c>
      <c r="O78" s="34"/>
      <c r="P78" s="32"/>
      <c r="Q78" s="36"/>
      <c r="R78" s="32"/>
      <c r="S78" s="41">
        <f t="shared" si="10"/>
        <v>35000</v>
      </c>
      <c r="T78" s="41"/>
    </row>
    <row r="79" spans="1:21" ht="12.75" customHeight="1" x14ac:dyDescent="0.2">
      <c r="A79" s="5" t="s">
        <v>61</v>
      </c>
      <c r="B79" s="15">
        <v>3500</v>
      </c>
      <c r="C79" s="15"/>
      <c r="D79" s="15">
        <f t="shared" si="43"/>
        <v>3500</v>
      </c>
      <c r="E79" s="13"/>
      <c r="F79" s="13"/>
      <c r="G79" s="13">
        <f t="shared" si="3"/>
        <v>3500</v>
      </c>
      <c r="H79" s="13">
        <f t="shared" si="3"/>
        <v>0</v>
      </c>
      <c r="I79" s="13">
        <f t="shared" si="4"/>
        <v>3500</v>
      </c>
      <c r="J79" s="13"/>
      <c r="K79" s="13"/>
      <c r="L79" s="13">
        <f t="shared" si="44"/>
        <v>3500</v>
      </c>
      <c r="M79" s="13">
        <f t="shared" si="44"/>
        <v>0</v>
      </c>
      <c r="N79" s="13">
        <f t="shared" si="45"/>
        <v>3500</v>
      </c>
      <c r="O79" s="34"/>
      <c r="P79" s="32"/>
      <c r="Q79" s="36">
        <v>295910</v>
      </c>
      <c r="R79" s="32">
        <v>296</v>
      </c>
      <c r="S79" s="40">
        <f t="shared" si="10"/>
        <v>3204</v>
      </c>
      <c r="T79" s="40"/>
    </row>
    <row r="80" spans="1:21" ht="12.75" customHeight="1" x14ac:dyDescent="0.2">
      <c r="A80" s="5" t="s">
        <v>47</v>
      </c>
      <c r="B80" s="15">
        <v>15000</v>
      </c>
      <c r="C80" s="15"/>
      <c r="D80" s="15">
        <f t="shared" si="43"/>
        <v>15000</v>
      </c>
      <c r="E80" s="13"/>
      <c r="F80" s="13"/>
      <c r="G80" s="13">
        <f t="shared" si="3"/>
        <v>15000</v>
      </c>
      <c r="H80" s="13">
        <f t="shared" si="3"/>
        <v>0</v>
      </c>
      <c r="I80" s="13">
        <f t="shared" si="4"/>
        <v>15000</v>
      </c>
      <c r="J80" s="13"/>
      <c r="K80" s="13"/>
      <c r="L80" s="13">
        <f t="shared" si="44"/>
        <v>15000</v>
      </c>
      <c r="M80" s="13">
        <f t="shared" si="44"/>
        <v>0</v>
      </c>
      <c r="N80" s="13">
        <f t="shared" si="45"/>
        <v>15000</v>
      </c>
      <c r="O80" s="34">
        <v>14992845</v>
      </c>
      <c r="P80" s="32"/>
      <c r="Q80" s="36">
        <v>14992845</v>
      </c>
      <c r="R80" s="32">
        <v>14993</v>
      </c>
      <c r="S80" s="40">
        <f t="shared" si="10"/>
        <v>7</v>
      </c>
      <c r="T80" s="40"/>
    </row>
    <row r="81" spans="1:20" ht="12.75" customHeight="1" x14ac:dyDescent="0.2">
      <c r="A81" s="4" t="s">
        <v>157</v>
      </c>
      <c r="B81" s="15"/>
      <c r="C81" s="15"/>
      <c r="D81" s="15"/>
      <c r="E81" s="13"/>
      <c r="F81" s="13"/>
      <c r="G81" s="13"/>
      <c r="H81" s="13"/>
      <c r="I81" s="13"/>
      <c r="J81" s="26">
        <v>991</v>
      </c>
      <c r="K81" s="13"/>
      <c r="L81" s="13">
        <f t="shared" si="44"/>
        <v>991</v>
      </c>
      <c r="M81" s="13">
        <f t="shared" si="44"/>
        <v>0</v>
      </c>
      <c r="N81" s="13">
        <f t="shared" si="45"/>
        <v>991</v>
      </c>
      <c r="O81" s="34"/>
      <c r="P81" s="32"/>
      <c r="Q81" s="36">
        <v>990600</v>
      </c>
      <c r="R81" s="32">
        <v>991</v>
      </c>
      <c r="S81" s="40">
        <f t="shared" si="10"/>
        <v>0</v>
      </c>
      <c r="T81" s="40"/>
    </row>
    <row r="82" spans="1:20" ht="12.75" customHeight="1" x14ac:dyDescent="0.2">
      <c r="A82" s="30" t="s">
        <v>152</v>
      </c>
      <c r="B82" s="15"/>
      <c r="C82" s="15"/>
      <c r="D82" s="15"/>
      <c r="E82" s="13"/>
      <c r="F82" s="13"/>
      <c r="G82" s="13"/>
      <c r="H82" s="13"/>
      <c r="I82" s="13"/>
      <c r="J82" s="26">
        <v>3784</v>
      </c>
      <c r="K82" s="13"/>
      <c r="L82" s="13">
        <f t="shared" si="44"/>
        <v>3784</v>
      </c>
      <c r="M82" s="13">
        <f t="shared" si="44"/>
        <v>0</v>
      </c>
      <c r="N82" s="13">
        <f t="shared" si="45"/>
        <v>3784</v>
      </c>
      <c r="O82" s="34"/>
      <c r="P82" s="32"/>
      <c r="Q82" s="36">
        <v>3783330</v>
      </c>
      <c r="R82" s="32">
        <v>3784</v>
      </c>
      <c r="S82" s="40">
        <f t="shared" si="10"/>
        <v>0</v>
      </c>
      <c r="T82" s="40"/>
    </row>
    <row r="83" spans="1:20" ht="12.75" customHeight="1" x14ac:dyDescent="0.2">
      <c r="A83" s="30" t="s">
        <v>148</v>
      </c>
      <c r="B83" s="15"/>
      <c r="C83" s="15"/>
      <c r="D83" s="15"/>
      <c r="E83" s="13"/>
      <c r="F83" s="13"/>
      <c r="G83" s="13"/>
      <c r="H83" s="13"/>
      <c r="I83" s="13"/>
      <c r="J83" s="13">
        <f>991+1258</f>
        <v>2249</v>
      </c>
      <c r="K83" s="13"/>
      <c r="L83" s="13">
        <f t="shared" si="44"/>
        <v>2249</v>
      </c>
      <c r="M83" s="13">
        <f t="shared" si="44"/>
        <v>0</v>
      </c>
      <c r="N83" s="13">
        <f t="shared" si="45"/>
        <v>2249</v>
      </c>
      <c r="O83" s="34"/>
      <c r="P83" s="32"/>
      <c r="Q83" s="36">
        <v>2247900</v>
      </c>
      <c r="R83" s="32">
        <v>2248</v>
      </c>
      <c r="S83" s="40">
        <f t="shared" si="10"/>
        <v>1</v>
      </c>
      <c r="T83" s="40"/>
    </row>
    <row r="84" spans="1:20" ht="12.75" customHeight="1" x14ac:dyDescent="0.2">
      <c r="B84" s="15"/>
      <c r="C84" s="15"/>
      <c r="D84" s="15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34"/>
      <c r="P84" s="32"/>
      <c r="Q84" s="36"/>
      <c r="R84" s="32"/>
      <c r="S84" s="40">
        <f t="shared" si="10"/>
        <v>0</v>
      </c>
      <c r="T84" s="40"/>
    </row>
    <row r="85" spans="1:20" ht="12.75" customHeight="1" x14ac:dyDescent="0.2">
      <c r="A85" s="2" t="s">
        <v>169</v>
      </c>
      <c r="B85" s="23">
        <f>+B86</f>
        <v>0</v>
      </c>
      <c r="C85" s="23">
        <f t="shared" ref="C85:N85" si="46">+C86</f>
        <v>0</v>
      </c>
      <c r="D85" s="23">
        <f t="shared" si="46"/>
        <v>0</v>
      </c>
      <c r="E85" s="23">
        <f t="shared" si="46"/>
        <v>0</v>
      </c>
      <c r="F85" s="23">
        <f t="shared" si="46"/>
        <v>0</v>
      </c>
      <c r="G85" s="23">
        <f t="shared" si="46"/>
        <v>0</v>
      </c>
      <c r="H85" s="23">
        <f t="shared" si="46"/>
        <v>0</v>
      </c>
      <c r="I85" s="23">
        <f t="shared" si="46"/>
        <v>0</v>
      </c>
      <c r="J85" s="23">
        <f t="shared" si="46"/>
        <v>11684</v>
      </c>
      <c r="K85" s="23">
        <f t="shared" si="46"/>
        <v>0</v>
      </c>
      <c r="L85" s="23">
        <f t="shared" si="46"/>
        <v>11684</v>
      </c>
      <c r="M85" s="23">
        <f t="shared" si="46"/>
        <v>0</v>
      </c>
      <c r="N85" s="23">
        <f t="shared" si="46"/>
        <v>11684</v>
      </c>
      <c r="O85" s="34"/>
      <c r="P85" s="32"/>
      <c r="Q85" s="36"/>
      <c r="R85" s="32"/>
      <c r="S85" s="40"/>
      <c r="T85" s="40"/>
    </row>
    <row r="86" spans="1:20" ht="12.75" customHeight="1" x14ac:dyDescent="0.2">
      <c r="A86" s="4" t="s">
        <v>170</v>
      </c>
      <c r="B86" s="15"/>
      <c r="C86" s="15"/>
      <c r="D86" s="15"/>
      <c r="E86" s="13"/>
      <c r="F86" s="13"/>
      <c r="G86" s="13"/>
      <c r="H86" s="13"/>
      <c r="I86" s="13"/>
      <c r="J86" s="13">
        <v>11684</v>
      </c>
      <c r="K86" s="13"/>
      <c r="L86" s="13">
        <f t="shared" ref="L86" si="47">+G86+J86</f>
        <v>11684</v>
      </c>
      <c r="M86" s="13">
        <f t="shared" ref="M86" si="48">+H86+K86</f>
        <v>0</v>
      </c>
      <c r="N86" s="13">
        <f t="shared" ref="N86" si="49">+L86+M86</f>
        <v>11684</v>
      </c>
      <c r="O86" s="34"/>
      <c r="P86" s="32"/>
      <c r="Q86" s="36">
        <v>11684000</v>
      </c>
      <c r="R86" s="32">
        <v>11684</v>
      </c>
      <c r="S86" s="40">
        <f t="shared" ref="S86:S149" si="50">+N86-R86</f>
        <v>0</v>
      </c>
      <c r="T86" s="40"/>
    </row>
    <row r="87" spans="1:20" ht="12.75" customHeight="1" x14ac:dyDescent="0.2">
      <c r="A87" s="29"/>
      <c r="B87" s="15"/>
      <c r="C87" s="15"/>
      <c r="D87" s="15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34"/>
      <c r="P87" s="32"/>
      <c r="Q87" s="36"/>
      <c r="R87" s="32"/>
      <c r="S87" s="40">
        <f t="shared" si="50"/>
        <v>0</v>
      </c>
      <c r="T87" s="40"/>
    </row>
    <row r="88" spans="1:20" ht="12.75" customHeight="1" x14ac:dyDescent="0.2">
      <c r="A88" s="29"/>
      <c r="B88" s="15"/>
      <c r="C88" s="15"/>
      <c r="D88" s="15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34"/>
      <c r="P88" s="32"/>
      <c r="Q88" s="36"/>
      <c r="R88" s="32"/>
      <c r="S88" s="40">
        <f t="shared" si="50"/>
        <v>0</v>
      </c>
      <c r="T88" s="40"/>
    </row>
    <row r="89" spans="1:20" ht="12.75" customHeight="1" x14ac:dyDescent="0.2">
      <c r="A89" s="2" t="s">
        <v>6</v>
      </c>
      <c r="B89" s="3">
        <f t="shared" ref="B89:H89" si="51">SUM(B90:B95)</f>
        <v>40500</v>
      </c>
      <c r="C89" s="3">
        <f t="shared" si="51"/>
        <v>0</v>
      </c>
      <c r="D89" s="3">
        <f t="shared" si="51"/>
        <v>40500</v>
      </c>
      <c r="E89" s="3">
        <f t="shared" si="51"/>
        <v>1405</v>
      </c>
      <c r="F89" s="3">
        <f t="shared" si="51"/>
        <v>0</v>
      </c>
      <c r="G89" s="3">
        <f t="shared" si="51"/>
        <v>41905</v>
      </c>
      <c r="H89" s="3">
        <f t="shared" si="51"/>
        <v>0</v>
      </c>
      <c r="I89" s="3">
        <f>SUM(I90:I95)</f>
        <v>41905</v>
      </c>
      <c r="J89" s="3">
        <f t="shared" ref="J89:M89" si="52">SUM(J90:J95)</f>
        <v>0</v>
      </c>
      <c r="K89" s="3">
        <f t="shared" si="52"/>
        <v>0</v>
      </c>
      <c r="L89" s="3">
        <f t="shared" si="52"/>
        <v>41905</v>
      </c>
      <c r="M89" s="3">
        <f t="shared" si="52"/>
        <v>0</v>
      </c>
      <c r="N89" s="3">
        <f>SUM(N90:N95)</f>
        <v>41905</v>
      </c>
      <c r="O89" s="34"/>
      <c r="P89" s="32"/>
      <c r="Q89" s="36"/>
      <c r="R89" s="32"/>
      <c r="S89" s="40"/>
      <c r="T89" s="40"/>
    </row>
    <row r="90" spans="1:20" ht="12.75" customHeight="1" x14ac:dyDescent="0.2">
      <c r="A90" s="4" t="s">
        <v>33</v>
      </c>
      <c r="B90" s="19">
        <v>2000</v>
      </c>
      <c r="C90" s="19"/>
      <c r="D90" s="19">
        <f t="shared" ref="D90:D94" si="53">SUM(B90:C90)</f>
        <v>2000</v>
      </c>
      <c r="E90" s="13"/>
      <c r="F90" s="13"/>
      <c r="G90" s="13">
        <f t="shared" si="3"/>
        <v>2000</v>
      </c>
      <c r="H90" s="13">
        <f t="shared" si="3"/>
        <v>0</v>
      </c>
      <c r="I90" s="13">
        <f t="shared" si="4"/>
        <v>2000</v>
      </c>
      <c r="J90" s="13"/>
      <c r="K90" s="13"/>
      <c r="L90" s="13">
        <f t="shared" ref="L90:M95" si="54">+G90+J90</f>
        <v>2000</v>
      </c>
      <c r="M90" s="13">
        <f t="shared" si="54"/>
        <v>0</v>
      </c>
      <c r="N90" s="13">
        <f t="shared" ref="N90:N95" si="55">+L90+M90</f>
        <v>2000</v>
      </c>
      <c r="O90" s="34"/>
      <c r="P90" s="32"/>
      <c r="Q90" s="36"/>
      <c r="R90" s="32"/>
      <c r="S90" s="40">
        <f t="shared" si="50"/>
        <v>2000</v>
      </c>
      <c r="T90" s="40"/>
    </row>
    <row r="91" spans="1:20" ht="12.75" customHeight="1" x14ac:dyDescent="0.2">
      <c r="A91" s="4" t="s">
        <v>34</v>
      </c>
      <c r="B91" s="19">
        <v>2000</v>
      </c>
      <c r="C91" s="19"/>
      <c r="D91" s="19">
        <f t="shared" si="53"/>
        <v>2000</v>
      </c>
      <c r="E91" s="13"/>
      <c r="F91" s="13"/>
      <c r="G91" s="13">
        <f t="shared" si="3"/>
        <v>2000</v>
      </c>
      <c r="H91" s="13">
        <f t="shared" si="3"/>
        <v>0</v>
      </c>
      <c r="I91" s="13">
        <f t="shared" si="4"/>
        <v>2000</v>
      </c>
      <c r="J91" s="13"/>
      <c r="K91" s="13"/>
      <c r="L91" s="13">
        <f t="shared" si="54"/>
        <v>2000</v>
      </c>
      <c r="M91" s="13">
        <f t="shared" si="54"/>
        <v>0</v>
      </c>
      <c r="N91" s="13">
        <f t="shared" si="55"/>
        <v>2000</v>
      </c>
      <c r="O91" s="34"/>
      <c r="P91" s="32"/>
      <c r="Q91" s="36"/>
      <c r="R91" s="32"/>
      <c r="S91" s="40">
        <f t="shared" si="50"/>
        <v>2000</v>
      </c>
      <c r="T91" s="40"/>
    </row>
    <row r="92" spans="1:20" ht="12.75" customHeight="1" x14ac:dyDescent="0.2">
      <c r="A92" s="4" t="s">
        <v>49</v>
      </c>
      <c r="B92" s="19">
        <v>6500</v>
      </c>
      <c r="C92" s="19"/>
      <c r="D92" s="19">
        <f t="shared" si="53"/>
        <v>6500</v>
      </c>
      <c r="E92" s="13"/>
      <c r="F92" s="13"/>
      <c r="G92" s="13">
        <f t="shared" si="3"/>
        <v>6500</v>
      </c>
      <c r="H92" s="13">
        <f t="shared" si="3"/>
        <v>0</v>
      </c>
      <c r="I92" s="13">
        <f t="shared" si="4"/>
        <v>6500</v>
      </c>
      <c r="J92" s="13"/>
      <c r="K92" s="13"/>
      <c r="L92" s="13">
        <f t="shared" si="54"/>
        <v>6500</v>
      </c>
      <c r="M92" s="13">
        <f t="shared" si="54"/>
        <v>0</v>
      </c>
      <c r="N92" s="13">
        <f t="shared" si="55"/>
        <v>6500</v>
      </c>
      <c r="O92" s="34"/>
      <c r="P92" s="32"/>
      <c r="Q92" s="36"/>
      <c r="R92" s="32"/>
      <c r="S92" s="40">
        <f t="shared" si="50"/>
        <v>6500</v>
      </c>
      <c r="T92" s="40"/>
    </row>
    <row r="93" spans="1:20" ht="12.75" customHeight="1" x14ac:dyDescent="0.2">
      <c r="A93" s="4" t="s">
        <v>89</v>
      </c>
      <c r="B93" s="19">
        <v>20000</v>
      </c>
      <c r="C93" s="19"/>
      <c r="D93" s="19">
        <f t="shared" si="53"/>
        <v>20000</v>
      </c>
      <c r="E93" s="13"/>
      <c r="F93" s="13"/>
      <c r="G93" s="13">
        <f t="shared" si="3"/>
        <v>20000</v>
      </c>
      <c r="H93" s="13">
        <f t="shared" si="3"/>
        <v>0</v>
      </c>
      <c r="I93" s="13">
        <f t="shared" si="4"/>
        <v>20000</v>
      </c>
      <c r="J93" s="13"/>
      <c r="K93" s="13"/>
      <c r="L93" s="13">
        <f t="shared" si="54"/>
        <v>20000</v>
      </c>
      <c r="M93" s="13">
        <f t="shared" si="54"/>
        <v>0</v>
      </c>
      <c r="N93" s="13">
        <f t="shared" si="55"/>
        <v>20000</v>
      </c>
      <c r="O93" s="34"/>
      <c r="P93" s="32"/>
      <c r="Q93" s="36"/>
      <c r="R93" s="32"/>
      <c r="S93" s="41">
        <f t="shared" si="50"/>
        <v>20000</v>
      </c>
      <c r="T93" s="41"/>
    </row>
    <row r="94" spans="1:20" ht="12.75" customHeight="1" x14ac:dyDescent="0.2">
      <c r="A94" s="4" t="s">
        <v>35</v>
      </c>
      <c r="B94" s="19">
        <v>10000</v>
      </c>
      <c r="C94" s="19"/>
      <c r="D94" s="19">
        <f t="shared" si="53"/>
        <v>10000</v>
      </c>
      <c r="E94" s="13"/>
      <c r="F94" s="13"/>
      <c r="G94" s="13">
        <f t="shared" si="3"/>
        <v>10000</v>
      </c>
      <c r="H94" s="13">
        <f t="shared" si="3"/>
        <v>0</v>
      </c>
      <c r="I94" s="13">
        <f t="shared" si="4"/>
        <v>10000</v>
      </c>
      <c r="J94" s="13"/>
      <c r="K94" s="13"/>
      <c r="L94" s="13">
        <f t="shared" si="54"/>
        <v>10000</v>
      </c>
      <c r="M94" s="13">
        <f t="shared" si="54"/>
        <v>0</v>
      </c>
      <c r="N94" s="13">
        <f t="shared" si="55"/>
        <v>10000</v>
      </c>
      <c r="O94" s="34">
        <v>762000</v>
      </c>
      <c r="P94" s="32"/>
      <c r="Q94" s="36">
        <v>762000</v>
      </c>
      <c r="R94" s="32">
        <v>762</v>
      </c>
      <c r="S94" s="40">
        <f t="shared" si="50"/>
        <v>9238</v>
      </c>
      <c r="T94" s="40"/>
    </row>
    <row r="95" spans="1:20" ht="12.75" customHeight="1" x14ac:dyDescent="0.2">
      <c r="A95" s="4" t="s">
        <v>129</v>
      </c>
      <c r="B95" s="19"/>
      <c r="C95" s="19"/>
      <c r="D95" s="19"/>
      <c r="E95" s="13">
        <v>1405</v>
      </c>
      <c r="F95" s="13"/>
      <c r="G95" s="13">
        <f t="shared" ref="G95:H95" si="56">+B95+E95</f>
        <v>1405</v>
      </c>
      <c r="H95" s="13">
        <f t="shared" si="56"/>
        <v>0</v>
      </c>
      <c r="I95" s="13">
        <f t="shared" ref="I95" si="57">+G95+H95</f>
        <v>1405</v>
      </c>
      <c r="J95" s="13"/>
      <c r="K95" s="13"/>
      <c r="L95" s="13">
        <f t="shared" si="54"/>
        <v>1405</v>
      </c>
      <c r="M95" s="13">
        <f t="shared" si="54"/>
        <v>0</v>
      </c>
      <c r="N95" s="13">
        <f t="shared" si="55"/>
        <v>1405</v>
      </c>
      <c r="O95" s="34"/>
      <c r="P95" s="32"/>
      <c r="Q95" s="36">
        <v>1404614</v>
      </c>
      <c r="R95" s="32">
        <v>1405</v>
      </c>
      <c r="S95" s="40">
        <f t="shared" si="50"/>
        <v>0</v>
      </c>
      <c r="T95" s="40"/>
    </row>
    <row r="96" spans="1:20" ht="12.75" customHeight="1" x14ac:dyDescent="0.2">
      <c r="B96" s="19"/>
      <c r="C96" s="19"/>
      <c r="D96" s="19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34"/>
      <c r="P96" s="32"/>
      <c r="Q96" s="36"/>
      <c r="R96" s="32"/>
      <c r="S96" s="40">
        <f t="shared" si="50"/>
        <v>0</v>
      </c>
      <c r="T96" s="40"/>
    </row>
    <row r="97" spans="1:20" ht="12.75" customHeight="1" x14ac:dyDescent="0.2">
      <c r="A97" s="2" t="s">
        <v>63</v>
      </c>
      <c r="B97" s="20">
        <f>SUM(B98:B98)</f>
        <v>1270</v>
      </c>
      <c r="C97" s="20">
        <f>SUM(C98:C98)</f>
        <v>0</v>
      </c>
      <c r="D97" s="20">
        <f>SUM(D98:D98)</f>
        <v>1270</v>
      </c>
      <c r="E97" s="20">
        <f t="shared" ref="E97:N97" si="58">SUM(E98:E98)</f>
        <v>0</v>
      </c>
      <c r="F97" s="20">
        <f t="shared" si="58"/>
        <v>0</v>
      </c>
      <c r="G97" s="20">
        <f t="shared" si="58"/>
        <v>1270</v>
      </c>
      <c r="H97" s="20">
        <f t="shared" si="58"/>
        <v>0</v>
      </c>
      <c r="I97" s="20">
        <f t="shared" si="58"/>
        <v>1270</v>
      </c>
      <c r="J97" s="20">
        <f t="shared" si="58"/>
        <v>0</v>
      </c>
      <c r="K97" s="20">
        <f t="shared" si="58"/>
        <v>0</v>
      </c>
      <c r="L97" s="20">
        <f t="shared" si="58"/>
        <v>1270</v>
      </c>
      <c r="M97" s="20">
        <f t="shared" si="58"/>
        <v>0</v>
      </c>
      <c r="N97" s="20">
        <f t="shared" si="58"/>
        <v>1270</v>
      </c>
      <c r="O97" s="34"/>
      <c r="P97" s="32"/>
      <c r="Q97" s="36"/>
      <c r="R97" s="32"/>
      <c r="S97" s="40"/>
      <c r="T97" s="40"/>
    </row>
    <row r="98" spans="1:20" ht="12.75" customHeight="1" x14ac:dyDescent="0.2">
      <c r="A98" s="4" t="s">
        <v>97</v>
      </c>
      <c r="B98" s="19">
        <v>1270</v>
      </c>
      <c r="C98" s="19"/>
      <c r="D98" s="19">
        <f t="shared" ref="D98" si="59">SUM(B98:C98)</f>
        <v>1270</v>
      </c>
      <c r="E98" s="13"/>
      <c r="F98" s="13"/>
      <c r="G98" s="13">
        <f t="shared" ref="G98:H183" si="60">+B98+E98</f>
        <v>1270</v>
      </c>
      <c r="H98" s="13">
        <f t="shared" si="60"/>
        <v>0</v>
      </c>
      <c r="I98" s="13">
        <f t="shared" ref="I98:I183" si="61">+G98+H98</f>
        <v>1270</v>
      </c>
      <c r="J98" s="13"/>
      <c r="K98" s="13"/>
      <c r="L98" s="13">
        <f t="shared" ref="L98:M98" si="62">+G98+J98</f>
        <v>1270</v>
      </c>
      <c r="M98" s="13">
        <f t="shared" si="62"/>
        <v>0</v>
      </c>
      <c r="N98" s="13">
        <f t="shared" ref="N98" si="63">+L98+M98</f>
        <v>1270</v>
      </c>
      <c r="O98" s="34"/>
      <c r="P98" s="32"/>
      <c r="Q98" s="36"/>
      <c r="R98" s="32"/>
      <c r="S98" s="40">
        <f t="shared" si="50"/>
        <v>1270</v>
      </c>
      <c r="T98" s="40"/>
    </row>
    <row r="99" spans="1:20" ht="12.75" customHeight="1" x14ac:dyDescent="0.2">
      <c r="B99" s="19"/>
      <c r="C99" s="19"/>
      <c r="D99" s="19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34"/>
      <c r="P99" s="32"/>
      <c r="Q99" s="36"/>
      <c r="R99" s="32"/>
      <c r="S99" s="40">
        <f t="shared" si="50"/>
        <v>0</v>
      </c>
      <c r="T99" s="40"/>
    </row>
    <row r="100" spans="1:20" ht="12.75" customHeight="1" x14ac:dyDescent="0.2">
      <c r="A100" s="3" t="s">
        <v>16</v>
      </c>
      <c r="B100" s="20">
        <f>SUM(B101:B113)</f>
        <v>140620</v>
      </c>
      <c r="C100" s="20">
        <f>SUM(C101:C113)</f>
        <v>5000</v>
      </c>
      <c r="D100" s="20">
        <f>SUM(D101:D113)</f>
        <v>145620</v>
      </c>
      <c r="E100" s="20">
        <f t="shared" ref="E100:N100" si="64">SUM(E101:E113)</f>
        <v>0</v>
      </c>
      <c r="F100" s="20">
        <f t="shared" si="64"/>
        <v>0</v>
      </c>
      <c r="G100" s="20">
        <f t="shared" si="64"/>
        <v>140620</v>
      </c>
      <c r="H100" s="20">
        <f t="shared" si="64"/>
        <v>5000</v>
      </c>
      <c r="I100" s="20">
        <f t="shared" si="64"/>
        <v>145620</v>
      </c>
      <c r="J100" s="20">
        <f t="shared" si="64"/>
        <v>33683</v>
      </c>
      <c r="K100" s="20">
        <f t="shared" si="64"/>
        <v>0</v>
      </c>
      <c r="L100" s="20">
        <f t="shared" si="64"/>
        <v>174303</v>
      </c>
      <c r="M100" s="20">
        <f t="shared" si="64"/>
        <v>5000</v>
      </c>
      <c r="N100" s="20">
        <f t="shared" si="64"/>
        <v>179303</v>
      </c>
      <c r="O100" s="34"/>
      <c r="P100" s="32"/>
      <c r="Q100" s="36"/>
      <c r="R100" s="32"/>
      <c r="S100" s="40"/>
      <c r="T100" s="40"/>
    </row>
    <row r="101" spans="1:20" ht="12.75" customHeight="1" x14ac:dyDescent="0.2">
      <c r="A101" s="5" t="s">
        <v>41</v>
      </c>
      <c r="B101" s="19">
        <v>30000</v>
      </c>
      <c r="C101" s="19"/>
      <c r="D101" s="19">
        <f>SUM(B101:C101)</f>
        <v>30000</v>
      </c>
      <c r="E101" s="13"/>
      <c r="F101" s="13"/>
      <c r="G101" s="13">
        <f t="shared" si="60"/>
        <v>30000</v>
      </c>
      <c r="H101" s="13">
        <f t="shared" si="60"/>
        <v>0</v>
      </c>
      <c r="I101" s="13">
        <f t="shared" si="61"/>
        <v>30000</v>
      </c>
      <c r="J101" s="13"/>
      <c r="K101" s="13"/>
      <c r="L101" s="13">
        <f t="shared" ref="L101:M113" si="65">+G101+J101</f>
        <v>30000</v>
      </c>
      <c r="M101" s="13">
        <f t="shared" si="65"/>
        <v>0</v>
      </c>
      <c r="N101" s="13">
        <f t="shared" ref="N101:N113" si="66">+L101+M101</f>
        <v>30000</v>
      </c>
      <c r="O101" s="34">
        <v>12318044</v>
      </c>
      <c r="P101" s="32"/>
      <c r="Q101" s="36">
        <f>996950+12318044</f>
        <v>13314994</v>
      </c>
      <c r="R101" s="35">
        <v>13315</v>
      </c>
      <c r="S101" s="40">
        <f t="shared" si="50"/>
        <v>16685</v>
      </c>
      <c r="T101" s="40"/>
    </row>
    <row r="102" spans="1:20" ht="12.75" customHeight="1" x14ac:dyDescent="0.2">
      <c r="A102" s="5" t="s">
        <v>50</v>
      </c>
      <c r="B102" s="19">
        <v>120</v>
      </c>
      <c r="C102" s="19"/>
      <c r="D102" s="19">
        <f t="shared" ref="D102:D106" si="67">SUM(B102:C102)</f>
        <v>120</v>
      </c>
      <c r="E102" s="13"/>
      <c r="F102" s="13"/>
      <c r="G102" s="13">
        <f t="shared" si="60"/>
        <v>120</v>
      </c>
      <c r="H102" s="13">
        <f t="shared" si="60"/>
        <v>0</v>
      </c>
      <c r="I102" s="13">
        <f t="shared" si="61"/>
        <v>120</v>
      </c>
      <c r="J102" s="13"/>
      <c r="K102" s="13"/>
      <c r="L102" s="13">
        <f t="shared" si="65"/>
        <v>120</v>
      </c>
      <c r="M102" s="13">
        <f t="shared" si="65"/>
        <v>0</v>
      </c>
      <c r="N102" s="13">
        <f t="shared" si="66"/>
        <v>120</v>
      </c>
      <c r="O102" s="34"/>
      <c r="P102" s="32"/>
      <c r="Q102" s="36"/>
      <c r="R102" s="32"/>
      <c r="S102" s="40">
        <f t="shared" si="50"/>
        <v>120</v>
      </c>
      <c r="T102" s="40"/>
    </row>
    <row r="103" spans="1:20" ht="12.75" customHeight="1" x14ac:dyDescent="0.2">
      <c r="A103" s="5" t="s">
        <v>51</v>
      </c>
      <c r="B103" s="19">
        <v>8000</v>
      </c>
      <c r="C103" s="19"/>
      <c r="D103" s="19">
        <f t="shared" si="67"/>
        <v>8000</v>
      </c>
      <c r="E103" s="13"/>
      <c r="F103" s="13"/>
      <c r="G103" s="13">
        <f t="shared" si="60"/>
        <v>8000</v>
      </c>
      <c r="H103" s="13">
        <f t="shared" si="60"/>
        <v>0</v>
      </c>
      <c r="I103" s="13">
        <f t="shared" si="61"/>
        <v>8000</v>
      </c>
      <c r="J103" s="13"/>
      <c r="K103" s="13"/>
      <c r="L103" s="13">
        <f t="shared" si="65"/>
        <v>8000</v>
      </c>
      <c r="M103" s="13">
        <f t="shared" si="65"/>
        <v>0</v>
      </c>
      <c r="N103" s="13">
        <f t="shared" si="66"/>
        <v>8000</v>
      </c>
      <c r="O103" s="34"/>
      <c r="P103" s="32"/>
      <c r="Q103" s="36"/>
      <c r="R103" s="32"/>
      <c r="S103" s="40">
        <f t="shared" si="50"/>
        <v>8000</v>
      </c>
      <c r="T103" s="40"/>
    </row>
    <row r="104" spans="1:20" ht="12.75" customHeight="1" x14ac:dyDescent="0.2">
      <c r="A104" s="5" t="s">
        <v>56</v>
      </c>
      <c r="B104" s="19">
        <v>5000</v>
      </c>
      <c r="C104" s="19"/>
      <c r="D104" s="19">
        <f t="shared" si="67"/>
        <v>5000</v>
      </c>
      <c r="E104" s="13"/>
      <c r="F104" s="13"/>
      <c r="G104" s="13">
        <f t="shared" si="60"/>
        <v>5000</v>
      </c>
      <c r="H104" s="13">
        <f t="shared" si="60"/>
        <v>0</v>
      </c>
      <c r="I104" s="13">
        <f t="shared" si="61"/>
        <v>5000</v>
      </c>
      <c r="J104" s="13"/>
      <c r="K104" s="13"/>
      <c r="L104" s="13">
        <f t="shared" si="65"/>
        <v>5000</v>
      </c>
      <c r="M104" s="13">
        <f t="shared" si="65"/>
        <v>0</v>
      </c>
      <c r="N104" s="13">
        <f t="shared" si="66"/>
        <v>5000</v>
      </c>
      <c r="O104" s="34"/>
      <c r="P104" s="32"/>
      <c r="Q104" s="36"/>
      <c r="R104" s="32"/>
      <c r="S104" s="40">
        <f t="shared" si="50"/>
        <v>5000</v>
      </c>
      <c r="T104" s="40"/>
    </row>
    <row r="105" spans="1:20" ht="12.75" customHeight="1" x14ac:dyDescent="0.2">
      <c r="A105" s="5" t="s">
        <v>57</v>
      </c>
      <c r="B105" s="19">
        <v>6000</v>
      </c>
      <c r="C105" s="19"/>
      <c r="D105" s="19">
        <f t="shared" si="67"/>
        <v>6000</v>
      </c>
      <c r="E105" s="13"/>
      <c r="F105" s="13"/>
      <c r="G105" s="13">
        <f t="shared" si="60"/>
        <v>6000</v>
      </c>
      <c r="H105" s="13">
        <f t="shared" si="60"/>
        <v>0</v>
      </c>
      <c r="I105" s="13">
        <f t="shared" si="61"/>
        <v>6000</v>
      </c>
      <c r="J105" s="13"/>
      <c r="K105" s="13"/>
      <c r="L105" s="13">
        <f t="shared" si="65"/>
        <v>6000</v>
      </c>
      <c r="M105" s="13">
        <f t="shared" si="65"/>
        <v>0</v>
      </c>
      <c r="N105" s="13">
        <f t="shared" si="66"/>
        <v>6000</v>
      </c>
      <c r="O105" s="34"/>
      <c r="P105" s="32"/>
      <c r="Q105" s="36"/>
      <c r="R105" s="32"/>
      <c r="S105" s="40">
        <f t="shared" si="50"/>
        <v>6000</v>
      </c>
      <c r="T105" s="40"/>
    </row>
    <row r="106" spans="1:20" ht="12.75" customHeight="1" x14ac:dyDescent="0.2">
      <c r="A106" s="5" t="s">
        <v>90</v>
      </c>
      <c r="B106" s="19">
        <v>28000</v>
      </c>
      <c r="C106" s="19"/>
      <c r="D106" s="19">
        <f t="shared" si="67"/>
        <v>28000</v>
      </c>
      <c r="E106" s="13"/>
      <c r="F106" s="13"/>
      <c r="G106" s="13">
        <f t="shared" si="60"/>
        <v>28000</v>
      </c>
      <c r="H106" s="13">
        <f t="shared" si="60"/>
        <v>0</v>
      </c>
      <c r="I106" s="13">
        <f t="shared" si="61"/>
        <v>28000</v>
      </c>
      <c r="J106" s="13"/>
      <c r="K106" s="13"/>
      <c r="L106" s="13">
        <f t="shared" si="65"/>
        <v>28000</v>
      </c>
      <c r="M106" s="13">
        <f t="shared" si="65"/>
        <v>0</v>
      </c>
      <c r="N106" s="13">
        <f t="shared" si="66"/>
        <v>28000</v>
      </c>
      <c r="O106" s="34"/>
      <c r="P106" s="32"/>
      <c r="Q106" s="36"/>
      <c r="R106" s="32"/>
      <c r="S106" s="41">
        <f t="shared" si="50"/>
        <v>28000</v>
      </c>
      <c r="T106" s="40"/>
    </row>
    <row r="107" spans="1:20" ht="12.75" customHeight="1" x14ac:dyDescent="0.2">
      <c r="A107" s="16" t="s">
        <v>31</v>
      </c>
      <c r="B107" s="15">
        <v>10000</v>
      </c>
      <c r="C107" s="15"/>
      <c r="D107" s="15">
        <f>SUM(B107:C107)</f>
        <v>10000</v>
      </c>
      <c r="E107" s="13"/>
      <c r="F107" s="13"/>
      <c r="G107" s="13">
        <f t="shared" si="60"/>
        <v>10000</v>
      </c>
      <c r="H107" s="13">
        <f t="shared" si="60"/>
        <v>0</v>
      </c>
      <c r="I107" s="13">
        <f t="shared" si="61"/>
        <v>10000</v>
      </c>
      <c r="J107" s="13"/>
      <c r="K107" s="13"/>
      <c r="L107" s="13">
        <f t="shared" si="65"/>
        <v>10000</v>
      </c>
      <c r="M107" s="13">
        <f t="shared" si="65"/>
        <v>0</v>
      </c>
      <c r="N107" s="13">
        <f t="shared" si="66"/>
        <v>10000</v>
      </c>
      <c r="O107" s="34"/>
      <c r="P107" s="32"/>
      <c r="Q107" s="36">
        <v>1121664</v>
      </c>
      <c r="R107" s="32">
        <v>1122</v>
      </c>
      <c r="S107" s="40">
        <f t="shared" si="50"/>
        <v>8878</v>
      </c>
      <c r="T107" s="40"/>
    </row>
    <row r="108" spans="1:20" ht="12.75" customHeight="1" x14ac:dyDescent="0.2">
      <c r="A108" s="16" t="s">
        <v>91</v>
      </c>
      <c r="B108" s="15">
        <v>500</v>
      </c>
      <c r="C108" s="15"/>
      <c r="D108" s="15">
        <f t="shared" ref="D108:D113" si="68">SUM(B108:C108)</f>
        <v>500</v>
      </c>
      <c r="E108" s="13"/>
      <c r="F108" s="13"/>
      <c r="G108" s="13">
        <f t="shared" si="60"/>
        <v>500</v>
      </c>
      <c r="H108" s="13">
        <f t="shared" si="60"/>
        <v>0</v>
      </c>
      <c r="I108" s="13">
        <f t="shared" si="61"/>
        <v>500</v>
      </c>
      <c r="J108" s="13"/>
      <c r="K108" s="13"/>
      <c r="L108" s="13">
        <f t="shared" si="65"/>
        <v>500</v>
      </c>
      <c r="M108" s="13">
        <f t="shared" si="65"/>
        <v>0</v>
      </c>
      <c r="N108" s="13">
        <f t="shared" si="66"/>
        <v>500</v>
      </c>
      <c r="O108" s="34"/>
      <c r="P108" s="32"/>
      <c r="Q108" s="36"/>
      <c r="R108" s="32"/>
      <c r="S108" s="40">
        <f t="shared" si="50"/>
        <v>500</v>
      </c>
      <c r="T108" s="40"/>
    </row>
    <row r="109" spans="1:20" ht="12.75" customHeight="1" x14ac:dyDescent="0.2">
      <c r="A109" s="16" t="s">
        <v>92</v>
      </c>
      <c r="B109" s="15"/>
      <c r="C109" s="15">
        <v>5000</v>
      </c>
      <c r="D109" s="15">
        <f t="shared" si="68"/>
        <v>5000</v>
      </c>
      <c r="E109" s="13"/>
      <c r="F109" s="13"/>
      <c r="G109" s="13">
        <f t="shared" si="60"/>
        <v>0</v>
      </c>
      <c r="H109" s="13">
        <f t="shared" si="60"/>
        <v>5000</v>
      </c>
      <c r="I109" s="13">
        <f t="shared" si="61"/>
        <v>5000</v>
      </c>
      <c r="J109" s="13"/>
      <c r="K109" s="13"/>
      <c r="L109" s="13">
        <f t="shared" si="65"/>
        <v>0</v>
      </c>
      <c r="M109" s="13">
        <f t="shared" si="65"/>
        <v>5000</v>
      </c>
      <c r="N109" s="13">
        <f t="shared" si="66"/>
        <v>5000</v>
      </c>
      <c r="O109" s="34">
        <v>6106350</v>
      </c>
      <c r="P109" s="32"/>
      <c r="Q109" s="36">
        <v>6106350</v>
      </c>
      <c r="R109" s="32">
        <v>6107</v>
      </c>
      <c r="S109" s="40">
        <f t="shared" si="50"/>
        <v>-1107</v>
      </c>
      <c r="T109" s="40"/>
    </row>
    <row r="110" spans="1:20" ht="12.75" customHeight="1" x14ac:dyDescent="0.2">
      <c r="A110" s="4" t="s">
        <v>154</v>
      </c>
      <c r="B110" s="15"/>
      <c r="C110" s="15"/>
      <c r="D110" s="15"/>
      <c r="E110" s="13"/>
      <c r="F110" s="13"/>
      <c r="G110" s="13"/>
      <c r="H110" s="13"/>
      <c r="I110" s="13"/>
      <c r="J110" s="26">
        <v>8344</v>
      </c>
      <c r="K110" s="13"/>
      <c r="L110" s="13">
        <f t="shared" si="65"/>
        <v>8344</v>
      </c>
      <c r="M110" s="13">
        <f t="shared" si="65"/>
        <v>0</v>
      </c>
      <c r="N110" s="13">
        <f t="shared" si="66"/>
        <v>8344</v>
      </c>
      <c r="O110" s="34"/>
      <c r="P110" s="32"/>
      <c r="Q110" s="36">
        <v>8343900</v>
      </c>
      <c r="R110" s="32">
        <v>8344</v>
      </c>
      <c r="S110" s="40">
        <f t="shared" si="50"/>
        <v>0</v>
      </c>
      <c r="T110" s="40"/>
    </row>
    <row r="111" spans="1:20" ht="12.75" customHeight="1" x14ac:dyDescent="0.2">
      <c r="A111" s="4" t="s">
        <v>155</v>
      </c>
      <c r="B111" s="15"/>
      <c r="C111" s="15"/>
      <c r="D111" s="15"/>
      <c r="E111" s="13"/>
      <c r="F111" s="13"/>
      <c r="G111" s="13"/>
      <c r="H111" s="13"/>
      <c r="I111" s="13"/>
      <c r="J111" s="26">
        <v>24348</v>
      </c>
      <c r="K111" s="13"/>
      <c r="L111" s="13">
        <f t="shared" si="65"/>
        <v>24348</v>
      </c>
      <c r="M111" s="13">
        <f t="shared" si="65"/>
        <v>0</v>
      </c>
      <c r="N111" s="13">
        <f t="shared" si="66"/>
        <v>24348</v>
      </c>
      <c r="O111" s="34">
        <v>25489662</v>
      </c>
      <c r="P111" s="32"/>
      <c r="Q111" s="36">
        <v>24346662</v>
      </c>
      <c r="R111" s="32">
        <v>24347</v>
      </c>
      <c r="S111" s="40">
        <f t="shared" si="50"/>
        <v>1</v>
      </c>
      <c r="T111" s="40"/>
    </row>
    <row r="112" spans="1:20" ht="12.75" customHeight="1" x14ac:dyDescent="0.2">
      <c r="A112" s="16" t="s">
        <v>171</v>
      </c>
      <c r="B112" s="15"/>
      <c r="C112" s="15"/>
      <c r="D112" s="15"/>
      <c r="E112" s="13"/>
      <c r="F112" s="13"/>
      <c r="G112" s="13"/>
      <c r="H112" s="13"/>
      <c r="I112" s="13"/>
      <c r="J112" s="26">
        <v>991</v>
      </c>
      <c r="K112" s="13"/>
      <c r="L112" s="13">
        <f t="shared" ref="L112" si="69">+G112+J112</f>
        <v>991</v>
      </c>
      <c r="M112" s="13">
        <f t="shared" ref="M112" si="70">+H112+K112</f>
        <v>0</v>
      </c>
      <c r="N112" s="13">
        <f t="shared" ref="N112" si="71">+L112+M112</f>
        <v>991</v>
      </c>
      <c r="O112" s="34"/>
      <c r="P112" s="32"/>
      <c r="Q112" s="36">
        <v>990600</v>
      </c>
      <c r="R112" s="32">
        <v>991</v>
      </c>
      <c r="S112" s="40">
        <f t="shared" si="50"/>
        <v>0</v>
      </c>
      <c r="T112" s="40"/>
    </row>
    <row r="113" spans="1:20" ht="12.75" customHeight="1" x14ac:dyDescent="0.2">
      <c r="A113" s="16" t="s">
        <v>93</v>
      </c>
      <c r="B113" s="15">
        <v>53000</v>
      </c>
      <c r="C113" s="15"/>
      <c r="D113" s="15">
        <f t="shared" si="68"/>
        <v>53000</v>
      </c>
      <c r="E113" s="13"/>
      <c r="F113" s="13"/>
      <c r="G113" s="13">
        <f t="shared" si="60"/>
        <v>53000</v>
      </c>
      <c r="H113" s="13">
        <f t="shared" si="60"/>
        <v>0</v>
      </c>
      <c r="I113" s="13">
        <f t="shared" si="61"/>
        <v>53000</v>
      </c>
      <c r="J113" s="13"/>
      <c r="K113" s="13"/>
      <c r="L113" s="13">
        <f t="shared" si="65"/>
        <v>53000</v>
      </c>
      <c r="M113" s="13">
        <f t="shared" si="65"/>
        <v>0</v>
      </c>
      <c r="N113" s="13">
        <f t="shared" si="66"/>
        <v>53000</v>
      </c>
      <c r="O113" s="34"/>
      <c r="P113" s="32"/>
      <c r="Q113" s="36">
        <v>6350000</v>
      </c>
      <c r="R113" s="32">
        <v>6350</v>
      </c>
      <c r="S113" s="40">
        <f t="shared" si="50"/>
        <v>46650</v>
      </c>
      <c r="T113" s="40"/>
    </row>
    <row r="114" spans="1:20" ht="12.75" customHeight="1" x14ac:dyDescent="0.2">
      <c r="B114" s="15"/>
      <c r="C114" s="15"/>
      <c r="D114" s="15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34"/>
      <c r="P114" s="32"/>
      <c r="Q114" s="36"/>
      <c r="R114" s="32"/>
      <c r="S114" s="40">
        <f t="shared" si="50"/>
        <v>0</v>
      </c>
      <c r="T114" s="40"/>
    </row>
    <row r="115" spans="1:20" ht="12.75" customHeight="1" x14ac:dyDescent="0.2">
      <c r="A115" s="28" t="s">
        <v>102</v>
      </c>
      <c r="B115" s="23">
        <f t="shared" ref="B115:M115" si="72">SUM(B116:B121)</f>
        <v>1225</v>
      </c>
      <c r="C115" s="23">
        <f t="shared" si="72"/>
        <v>0</v>
      </c>
      <c r="D115" s="23">
        <f t="shared" si="72"/>
        <v>1225</v>
      </c>
      <c r="E115" s="23">
        <f t="shared" si="72"/>
        <v>926</v>
      </c>
      <c r="F115" s="23">
        <f t="shared" si="72"/>
        <v>0</v>
      </c>
      <c r="G115" s="23">
        <f t="shared" si="72"/>
        <v>2151</v>
      </c>
      <c r="H115" s="23">
        <f t="shared" si="72"/>
        <v>0</v>
      </c>
      <c r="I115" s="23">
        <f t="shared" si="72"/>
        <v>2151</v>
      </c>
      <c r="J115" s="23">
        <f t="shared" si="72"/>
        <v>1200</v>
      </c>
      <c r="K115" s="23">
        <f t="shared" si="72"/>
        <v>0</v>
      </c>
      <c r="L115" s="23">
        <f t="shared" si="72"/>
        <v>3351</v>
      </c>
      <c r="M115" s="23">
        <f t="shared" si="72"/>
        <v>0</v>
      </c>
      <c r="N115" s="23">
        <f>SUM(N116:N121)</f>
        <v>3351</v>
      </c>
      <c r="O115" s="34"/>
      <c r="P115" s="32"/>
      <c r="Q115" s="36"/>
      <c r="R115" s="32"/>
      <c r="S115" s="40"/>
      <c r="T115" s="40"/>
    </row>
    <row r="116" spans="1:20" ht="12.75" customHeight="1" x14ac:dyDescent="0.2">
      <c r="A116" s="27" t="s">
        <v>106</v>
      </c>
      <c r="B116" s="15">
        <v>100</v>
      </c>
      <c r="C116" s="15"/>
      <c r="D116" s="15">
        <f t="shared" ref="D116:D145" si="73">SUM(B116:C116)</f>
        <v>100</v>
      </c>
      <c r="E116" s="13"/>
      <c r="F116" s="13"/>
      <c r="G116" s="13">
        <f t="shared" si="60"/>
        <v>100</v>
      </c>
      <c r="H116" s="13">
        <f t="shared" si="60"/>
        <v>0</v>
      </c>
      <c r="I116" s="13">
        <f t="shared" si="61"/>
        <v>100</v>
      </c>
      <c r="J116" s="13"/>
      <c r="K116" s="13"/>
      <c r="L116" s="13">
        <f t="shared" ref="L116:M121" si="74">+G116+J116</f>
        <v>100</v>
      </c>
      <c r="M116" s="13">
        <f t="shared" si="74"/>
        <v>0</v>
      </c>
      <c r="N116" s="13">
        <f t="shared" ref="N116:N121" si="75">+L116+M116</f>
        <v>100</v>
      </c>
      <c r="O116" s="34"/>
      <c r="P116" s="32"/>
      <c r="Q116" s="36"/>
      <c r="R116" s="32"/>
      <c r="S116" s="40">
        <f t="shared" si="50"/>
        <v>100</v>
      </c>
      <c r="T116" s="40"/>
    </row>
    <row r="117" spans="1:20" ht="12.75" customHeight="1" x14ac:dyDescent="0.2">
      <c r="A117" s="27" t="s">
        <v>119</v>
      </c>
      <c r="B117" s="15">
        <v>1125</v>
      </c>
      <c r="C117" s="15"/>
      <c r="D117" s="15">
        <f t="shared" si="73"/>
        <v>1125</v>
      </c>
      <c r="E117" s="13"/>
      <c r="F117" s="13"/>
      <c r="G117" s="13">
        <f t="shared" si="60"/>
        <v>1125</v>
      </c>
      <c r="H117" s="13">
        <f t="shared" si="60"/>
        <v>0</v>
      </c>
      <c r="I117" s="13">
        <f t="shared" si="61"/>
        <v>1125</v>
      </c>
      <c r="J117" s="13"/>
      <c r="K117" s="13"/>
      <c r="L117" s="13">
        <f t="shared" si="74"/>
        <v>1125</v>
      </c>
      <c r="M117" s="13">
        <f t="shared" si="74"/>
        <v>0</v>
      </c>
      <c r="N117" s="13">
        <f t="shared" si="75"/>
        <v>1125</v>
      </c>
      <c r="O117" s="34"/>
      <c r="P117" s="32"/>
      <c r="Q117" s="36">
        <v>1125000</v>
      </c>
      <c r="R117" s="32">
        <v>1125</v>
      </c>
      <c r="S117" s="40">
        <f t="shared" si="50"/>
        <v>0</v>
      </c>
      <c r="T117" s="40"/>
    </row>
    <row r="118" spans="1:20" ht="12.75" customHeight="1" x14ac:dyDescent="0.2">
      <c r="A118" s="4" t="s">
        <v>127</v>
      </c>
      <c r="B118" s="15"/>
      <c r="C118" s="15"/>
      <c r="D118" s="15"/>
      <c r="E118" s="13">
        <v>826</v>
      </c>
      <c r="F118" s="13"/>
      <c r="G118" s="13">
        <f t="shared" si="60"/>
        <v>826</v>
      </c>
      <c r="H118" s="13">
        <f t="shared" si="60"/>
        <v>0</v>
      </c>
      <c r="I118" s="13">
        <f t="shared" si="61"/>
        <v>826</v>
      </c>
      <c r="J118" s="13"/>
      <c r="K118" s="13"/>
      <c r="L118" s="13">
        <f t="shared" si="74"/>
        <v>826</v>
      </c>
      <c r="M118" s="13">
        <f t="shared" si="74"/>
        <v>0</v>
      </c>
      <c r="N118" s="13">
        <f t="shared" si="75"/>
        <v>826</v>
      </c>
      <c r="O118" s="34"/>
      <c r="P118" s="32"/>
      <c r="Q118" s="36">
        <v>825500</v>
      </c>
      <c r="R118" s="32">
        <v>826</v>
      </c>
      <c r="S118" s="40">
        <f t="shared" si="50"/>
        <v>0</v>
      </c>
      <c r="T118" s="40"/>
    </row>
    <row r="119" spans="1:20" ht="12.75" customHeight="1" x14ac:dyDescent="0.2">
      <c r="A119" s="4" t="s">
        <v>163</v>
      </c>
      <c r="B119" s="15"/>
      <c r="C119" s="15"/>
      <c r="D119" s="15"/>
      <c r="E119" s="13"/>
      <c r="F119" s="13"/>
      <c r="G119" s="13"/>
      <c r="H119" s="13"/>
      <c r="I119" s="13"/>
      <c r="J119" s="13">
        <v>800</v>
      </c>
      <c r="K119" s="13"/>
      <c r="L119" s="13">
        <f t="shared" si="74"/>
        <v>800</v>
      </c>
      <c r="M119" s="13">
        <f t="shared" si="74"/>
        <v>0</v>
      </c>
      <c r="N119" s="13">
        <f t="shared" si="75"/>
        <v>800</v>
      </c>
      <c r="O119" s="34"/>
      <c r="P119" s="32"/>
      <c r="Q119" s="36">
        <v>800100</v>
      </c>
      <c r="R119" s="32">
        <v>801</v>
      </c>
      <c r="S119" s="40">
        <f t="shared" si="50"/>
        <v>-1</v>
      </c>
      <c r="T119" s="40"/>
    </row>
    <row r="120" spans="1:20" ht="12.75" customHeight="1" x14ac:dyDescent="0.2">
      <c r="A120" s="27" t="s">
        <v>136</v>
      </c>
      <c r="B120" s="15"/>
      <c r="C120" s="15"/>
      <c r="D120" s="15"/>
      <c r="E120" s="13">
        <v>100</v>
      </c>
      <c r="F120" s="13"/>
      <c r="G120" s="13">
        <f t="shared" si="60"/>
        <v>100</v>
      </c>
      <c r="H120" s="13">
        <f t="shared" si="60"/>
        <v>0</v>
      </c>
      <c r="I120" s="13">
        <f t="shared" si="61"/>
        <v>100</v>
      </c>
      <c r="J120" s="13">
        <f>-16+400</f>
        <v>384</v>
      </c>
      <c r="K120" s="13"/>
      <c r="L120" s="13">
        <f t="shared" si="74"/>
        <v>484</v>
      </c>
      <c r="M120" s="13">
        <f t="shared" si="74"/>
        <v>0</v>
      </c>
      <c r="N120" s="13">
        <f t="shared" si="75"/>
        <v>484</v>
      </c>
      <c r="O120" s="34"/>
      <c r="P120" s="32"/>
      <c r="Q120" s="36">
        <v>1240612</v>
      </c>
      <c r="R120" s="32">
        <v>1241</v>
      </c>
      <c r="S120" s="40">
        <f t="shared" si="50"/>
        <v>-757</v>
      </c>
      <c r="T120" s="40"/>
    </row>
    <row r="121" spans="1:20" ht="12.75" customHeight="1" x14ac:dyDescent="0.2">
      <c r="A121" s="31" t="s">
        <v>21</v>
      </c>
      <c r="B121" s="15"/>
      <c r="C121" s="15"/>
      <c r="D121" s="15"/>
      <c r="E121" s="13"/>
      <c r="F121" s="13"/>
      <c r="G121" s="13"/>
      <c r="H121" s="13"/>
      <c r="I121" s="13"/>
      <c r="J121" s="13">
        <v>16</v>
      </c>
      <c r="K121" s="13"/>
      <c r="L121" s="13">
        <f t="shared" si="74"/>
        <v>16</v>
      </c>
      <c r="M121" s="13">
        <f t="shared" si="74"/>
        <v>0</v>
      </c>
      <c r="N121" s="13">
        <f t="shared" si="75"/>
        <v>16</v>
      </c>
      <c r="O121" s="34"/>
      <c r="P121" s="32"/>
      <c r="Q121" s="36"/>
      <c r="R121" s="32"/>
      <c r="S121" s="40">
        <f t="shared" si="50"/>
        <v>16</v>
      </c>
      <c r="T121" s="40"/>
    </row>
    <row r="122" spans="1:20" ht="12.75" customHeight="1" x14ac:dyDescent="0.2">
      <c r="A122" s="27"/>
      <c r="B122" s="15"/>
      <c r="C122" s="15"/>
      <c r="D122" s="15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34"/>
      <c r="P122" s="32"/>
      <c r="Q122" s="36"/>
      <c r="R122" s="32"/>
      <c r="S122" s="40">
        <f t="shared" si="50"/>
        <v>0</v>
      </c>
      <c r="T122" s="40"/>
    </row>
    <row r="123" spans="1:20" ht="12.75" customHeight="1" x14ac:dyDescent="0.2">
      <c r="A123" s="28" t="s">
        <v>103</v>
      </c>
      <c r="B123" s="23">
        <f>SUM(B124:B142)</f>
        <v>10542</v>
      </c>
      <c r="C123" s="23">
        <f t="shared" ref="C123:N123" si="76">SUM(C124:C142)</f>
        <v>0</v>
      </c>
      <c r="D123" s="23">
        <f t="shared" si="76"/>
        <v>10542</v>
      </c>
      <c r="E123" s="23">
        <f t="shared" si="76"/>
        <v>10542</v>
      </c>
      <c r="F123" s="23">
        <f t="shared" si="76"/>
        <v>0</v>
      </c>
      <c r="G123" s="23">
        <f t="shared" si="76"/>
        <v>21084</v>
      </c>
      <c r="H123" s="23">
        <f t="shared" si="76"/>
        <v>0</v>
      </c>
      <c r="I123" s="23">
        <f t="shared" si="76"/>
        <v>21084</v>
      </c>
      <c r="J123" s="23">
        <f t="shared" si="76"/>
        <v>1241</v>
      </c>
      <c r="K123" s="23">
        <f t="shared" si="76"/>
        <v>0</v>
      </c>
      <c r="L123" s="23">
        <f t="shared" si="76"/>
        <v>22325</v>
      </c>
      <c r="M123" s="23">
        <f t="shared" si="76"/>
        <v>0</v>
      </c>
      <c r="N123" s="23">
        <f t="shared" si="76"/>
        <v>22325</v>
      </c>
      <c r="O123" s="34"/>
      <c r="P123" s="32"/>
      <c r="Q123" s="36"/>
      <c r="R123" s="32"/>
      <c r="S123" s="40"/>
      <c r="T123" s="40"/>
    </row>
    <row r="124" spans="1:20" ht="12.75" customHeight="1" x14ac:dyDescent="0.2">
      <c r="A124" s="27" t="s">
        <v>107</v>
      </c>
      <c r="B124" s="5">
        <v>800</v>
      </c>
      <c r="C124" s="15"/>
      <c r="D124" s="15">
        <f t="shared" si="73"/>
        <v>800</v>
      </c>
      <c r="E124" s="13"/>
      <c r="F124" s="13"/>
      <c r="G124" s="13">
        <f t="shared" si="60"/>
        <v>800</v>
      </c>
      <c r="H124" s="13">
        <f t="shared" si="60"/>
        <v>0</v>
      </c>
      <c r="I124" s="13">
        <f t="shared" si="61"/>
        <v>800</v>
      </c>
      <c r="J124" s="13"/>
      <c r="K124" s="13"/>
      <c r="L124" s="13">
        <f t="shared" ref="L124:M142" si="77">+G124+J124</f>
        <v>800</v>
      </c>
      <c r="M124" s="13">
        <f t="shared" si="77"/>
        <v>0</v>
      </c>
      <c r="N124" s="13">
        <f t="shared" ref="N124:N142" si="78">+L124+M124</f>
        <v>800</v>
      </c>
      <c r="O124" s="34"/>
      <c r="P124" s="32"/>
      <c r="Q124" s="36"/>
      <c r="R124" s="32"/>
      <c r="S124" s="40">
        <f t="shared" si="50"/>
        <v>800</v>
      </c>
      <c r="T124" s="40"/>
    </row>
    <row r="125" spans="1:20" ht="12.75" customHeight="1" x14ac:dyDescent="0.2">
      <c r="A125" s="27" t="s">
        <v>108</v>
      </c>
      <c r="B125" s="5">
        <v>20</v>
      </c>
      <c r="C125" s="15"/>
      <c r="D125" s="15">
        <f t="shared" si="73"/>
        <v>20</v>
      </c>
      <c r="E125" s="13"/>
      <c r="F125" s="13"/>
      <c r="G125" s="13">
        <f t="shared" si="60"/>
        <v>20</v>
      </c>
      <c r="H125" s="13">
        <f t="shared" si="60"/>
        <v>0</v>
      </c>
      <c r="I125" s="13">
        <f t="shared" si="61"/>
        <v>20</v>
      </c>
      <c r="J125" s="13"/>
      <c r="K125" s="13"/>
      <c r="L125" s="13">
        <f t="shared" si="77"/>
        <v>20</v>
      </c>
      <c r="M125" s="13">
        <f t="shared" si="77"/>
        <v>0</v>
      </c>
      <c r="N125" s="13">
        <f t="shared" si="78"/>
        <v>20</v>
      </c>
      <c r="O125" s="34"/>
      <c r="P125" s="32"/>
      <c r="Q125" s="36"/>
      <c r="R125" s="32"/>
      <c r="S125" s="40">
        <f t="shared" si="50"/>
        <v>20</v>
      </c>
      <c r="T125" s="40"/>
    </row>
    <row r="126" spans="1:20" ht="12.75" customHeight="1" x14ac:dyDescent="0.2">
      <c r="A126" s="27" t="s">
        <v>109</v>
      </c>
      <c r="B126" s="5">
        <v>80</v>
      </c>
      <c r="C126" s="15"/>
      <c r="D126" s="15">
        <f t="shared" si="73"/>
        <v>80</v>
      </c>
      <c r="E126" s="13"/>
      <c r="F126" s="13"/>
      <c r="G126" s="13">
        <f t="shared" si="60"/>
        <v>80</v>
      </c>
      <c r="H126" s="13">
        <f t="shared" si="60"/>
        <v>0</v>
      </c>
      <c r="I126" s="13">
        <f t="shared" si="61"/>
        <v>80</v>
      </c>
      <c r="J126" s="13"/>
      <c r="K126" s="13"/>
      <c r="L126" s="13">
        <f t="shared" si="77"/>
        <v>80</v>
      </c>
      <c r="M126" s="13">
        <f t="shared" si="77"/>
        <v>0</v>
      </c>
      <c r="N126" s="13">
        <f t="shared" si="78"/>
        <v>80</v>
      </c>
      <c r="O126" s="34"/>
      <c r="P126" s="32"/>
      <c r="Q126" s="36"/>
      <c r="R126" s="32"/>
      <c r="S126" s="40">
        <f t="shared" si="50"/>
        <v>80</v>
      </c>
      <c r="T126" s="40"/>
    </row>
    <row r="127" spans="1:20" ht="12.75" customHeight="1" x14ac:dyDescent="0.2">
      <c r="A127" s="27" t="s">
        <v>110</v>
      </c>
      <c r="B127" s="5">
        <v>30</v>
      </c>
      <c r="C127" s="15"/>
      <c r="D127" s="15">
        <f t="shared" si="73"/>
        <v>30</v>
      </c>
      <c r="E127" s="13"/>
      <c r="F127" s="13"/>
      <c r="G127" s="13">
        <f t="shared" si="60"/>
        <v>30</v>
      </c>
      <c r="H127" s="13">
        <f t="shared" si="60"/>
        <v>0</v>
      </c>
      <c r="I127" s="13">
        <f t="shared" si="61"/>
        <v>30</v>
      </c>
      <c r="J127" s="13"/>
      <c r="K127" s="13"/>
      <c r="L127" s="13">
        <f t="shared" si="77"/>
        <v>30</v>
      </c>
      <c r="M127" s="13">
        <f t="shared" si="77"/>
        <v>0</v>
      </c>
      <c r="N127" s="13">
        <f t="shared" si="78"/>
        <v>30</v>
      </c>
      <c r="O127" s="34"/>
      <c r="P127" s="32"/>
      <c r="Q127" s="36"/>
      <c r="R127" s="32"/>
      <c r="S127" s="40">
        <f t="shared" si="50"/>
        <v>30</v>
      </c>
      <c r="T127" s="40"/>
    </row>
    <row r="128" spans="1:20" ht="12.75" customHeight="1" x14ac:dyDescent="0.2">
      <c r="A128" s="27" t="s">
        <v>111</v>
      </c>
      <c r="B128" s="5">
        <v>12</v>
      </c>
      <c r="C128" s="15"/>
      <c r="D128" s="15">
        <f t="shared" si="73"/>
        <v>12</v>
      </c>
      <c r="E128" s="13"/>
      <c r="F128" s="13"/>
      <c r="G128" s="13">
        <f t="shared" si="60"/>
        <v>12</v>
      </c>
      <c r="H128" s="13">
        <f t="shared" si="60"/>
        <v>0</v>
      </c>
      <c r="I128" s="13">
        <f t="shared" si="61"/>
        <v>12</v>
      </c>
      <c r="J128" s="13"/>
      <c r="K128" s="13"/>
      <c r="L128" s="13">
        <f t="shared" si="77"/>
        <v>12</v>
      </c>
      <c r="M128" s="13">
        <f t="shared" si="77"/>
        <v>0</v>
      </c>
      <c r="N128" s="13">
        <f t="shared" si="78"/>
        <v>12</v>
      </c>
      <c r="O128" s="34"/>
      <c r="P128" s="32"/>
      <c r="Q128" s="36"/>
      <c r="R128" s="32"/>
      <c r="S128" s="40">
        <f t="shared" si="50"/>
        <v>12</v>
      </c>
      <c r="T128" s="40"/>
    </row>
    <row r="129" spans="1:20" ht="12.75" customHeight="1" x14ac:dyDescent="0.2">
      <c r="A129" s="27" t="s">
        <v>112</v>
      </c>
      <c r="B129" s="5">
        <v>12</v>
      </c>
      <c r="C129" s="15"/>
      <c r="D129" s="15">
        <f t="shared" si="73"/>
        <v>12</v>
      </c>
      <c r="E129" s="13"/>
      <c r="F129" s="13"/>
      <c r="G129" s="13">
        <f t="shared" si="60"/>
        <v>12</v>
      </c>
      <c r="H129" s="13">
        <f t="shared" si="60"/>
        <v>0</v>
      </c>
      <c r="I129" s="13">
        <f t="shared" si="61"/>
        <v>12</v>
      </c>
      <c r="J129" s="13"/>
      <c r="K129" s="13"/>
      <c r="L129" s="13">
        <f t="shared" si="77"/>
        <v>12</v>
      </c>
      <c r="M129" s="13">
        <f t="shared" si="77"/>
        <v>0</v>
      </c>
      <c r="N129" s="13">
        <f t="shared" si="78"/>
        <v>12</v>
      </c>
      <c r="O129" s="34"/>
      <c r="P129" s="32"/>
      <c r="Q129" s="36"/>
      <c r="R129" s="32"/>
      <c r="S129" s="40">
        <f t="shared" si="50"/>
        <v>12</v>
      </c>
      <c r="T129" s="40"/>
    </row>
    <row r="130" spans="1:20" ht="12.75" customHeight="1" x14ac:dyDescent="0.2">
      <c r="A130" s="27" t="s">
        <v>113</v>
      </c>
      <c r="B130" s="5">
        <v>40</v>
      </c>
      <c r="C130" s="15"/>
      <c r="D130" s="15">
        <f t="shared" si="73"/>
        <v>40</v>
      </c>
      <c r="E130" s="13"/>
      <c r="F130" s="13"/>
      <c r="G130" s="13">
        <f t="shared" si="60"/>
        <v>40</v>
      </c>
      <c r="H130" s="13">
        <f t="shared" si="60"/>
        <v>0</v>
      </c>
      <c r="I130" s="13">
        <f t="shared" si="61"/>
        <v>40</v>
      </c>
      <c r="J130" s="13"/>
      <c r="K130" s="13"/>
      <c r="L130" s="13">
        <f t="shared" si="77"/>
        <v>40</v>
      </c>
      <c r="M130" s="13">
        <f t="shared" si="77"/>
        <v>0</v>
      </c>
      <c r="N130" s="13">
        <f t="shared" si="78"/>
        <v>40</v>
      </c>
      <c r="O130" s="34"/>
      <c r="P130" s="32"/>
      <c r="Q130" s="36"/>
      <c r="R130" s="32"/>
      <c r="S130" s="40">
        <f t="shared" si="50"/>
        <v>40</v>
      </c>
      <c r="T130" s="40"/>
    </row>
    <row r="131" spans="1:20" ht="12.75" customHeight="1" x14ac:dyDescent="0.2">
      <c r="A131" s="27" t="s">
        <v>114</v>
      </c>
      <c r="B131" s="5">
        <v>80</v>
      </c>
      <c r="C131" s="15"/>
      <c r="D131" s="15">
        <f t="shared" si="73"/>
        <v>80</v>
      </c>
      <c r="E131" s="13"/>
      <c r="F131" s="13"/>
      <c r="G131" s="13">
        <f t="shared" si="60"/>
        <v>80</v>
      </c>
      <c r="H131" s="13">
        <f t="shared" si="60"/>
        <v>0</v>
      </c>
      <c r="I131" s="13">
        <f t="shared" si="61"/>
        <v>80</v>
      </c>
      <c r="J131" s="13"/>
      <c r="K131" s="13"/>
      <c r="L131" s="13">
        <f t="shared" si="77"/>
        <v>80</v>
      </c>
      <c r="M131" s="13">
        <f t="shared" si="77"/>
        <v>0</v>
      </c>
      <c r="N131" s="13">
        <f t="shared" si="78"/>
        <v>80</v>
      </c>
      <c r="O131" s="34"/>
      <c r="P131" s="32"/>
      <c r="Q131" s="36"/>
      <c r="R131" s="32"/>
      <c r="S131" s="40">
        <f t="shared" si="50"/>
        <v>80</v>
      </c>
      <c r="T131" s="40"/>
    </row>
    <row r="132" spans="1:20" ht="12.75" customHeight="1" x14ac:dyDescent="0.2">
      <c r="A132" s="27" t="s">
        <v>115</v>
      </c>
      <c r="B132" s="5">
        <v>450</v>
      </c>
      <c r="C132" s="15"/>
      <c r="D132" s="15">
        <f t="shared" si="73"/>
        <v>450</v>
      </c>
      <c r="E132" s="13"/>
      <c r="F132" s="13"/>
      <c r="G132" s="13">
        <f t="shared" si="60"/>
        <v>450</v>
      </c>
      <c r="H132" s="13">
        <f t="shared" si="60"/>
        <v>0</v>
      </c>
      <c r="I132" s="13">
        <f t="shared" si="61"/>
        <v>450</v>
      </c>
      <c r="J132" s="13"/>
      <c r="K132" s="13"/>
      <c r="L132" s="13">
        <f t="shared" si="77"/>
        <v>450</v>
      </c>
      <c r="M132" s="13">
        <f t="shared" si="77"/>
        <v>0</v>
      </c>
      <c r="N132" s="13">
        <f t="shared" si="78"/>
        <v>450</v>
      </c>
      <c r="O132" s="34"/>
      <c r="P132" s="32"/>
      <c r="Q132" s="36"/>
      <c r="R132" s="32"/>
      <c r="S132" s="40">
        <f t="shared" si="50"/>
        <v>450</v>
      </c>
      <c r="T132" s="40"/>
    </row>
    <row r="133" spans="1:20" ht="12.75" customHeight="1" x14ac:dyDescent="0.2">
      <c r="A133" s="27" t="s">
        <v>115</v>
      </c>
      <c r="B133" s="5">
        <v>450</v>
      </c>
      <c r="C133" s="15"/>
      <c r="D133" s="15">
        <f t="shared" si="73"/>
        <v>450</v>
      </c>
      <c r="E133" s="13"/>
      <c r="F133" s="13"/>
      <c r="G133" s="13">
        <f t="shared" si="60"/>
        <v>450</v>
      </c>
      <c r="H133" s="13">
        <f t="shared" si="60"/>
        <v>0</v>
      </c>
      <c r="I133" s="13">
        <f t="shared" si="61"/>
        <v>450</v>
      </c>
      <c r="J133" s="13"/>
      <c r="K133" s="13"/>
      <c r="L133" s="13">
        <f t="shared" si="77"/>
        <v>450</v>
      </c>
      <c r="M133" s="13">
        <f t="shared" si="77"/>
        <v>0</v>
      </c>
      <c r="N133" s="13">
        <f t="shared" si="78"/>
        <v>450</v>
      </c>
      <c r="O133" s="34"/>
      <c r="P133" s="32"/>
      <c r="Q133" s="36"/>
      <c r="R133" s="32"/>
      <c r="S133" s="40">
        <f t="shared" si="50"/>
        <v>450</v>
      </c>
      <c r="T133" s="40"/>
    </row>
    <row r="134" spans="1:20" ht="12.75" customHeight="1" x14ac:dyDescent="0.2">
      <c r="A134" s="27" t="s">
        <v>111</v>
      </c>
      <c r="B134" s="5">
        <v>12</v>
      </c>
      <c r="C134" s="15"/>
      <c r="D134" s="15">
        <f t="shared" si="73"/>
        <v>12</v>
      </c>
      <c r="E134" s="13"/>
      <c r="F134" s="13"/>
      <c r="G134" s="13">
        <f t="shared" si="60"/>
        <v>12</v>
      </c>
      <c r="H134" s="13">
        <f t="shared" si="60"/>
        <v>0</v>
      </c>
      <c r="I134" s="13">
        <f t="shared" si="61"/>
        <v>12</v>
      </c>
      <c r="J134" s="13"/>
      <c r="K134" s="13"/>
      <c r="L134" s="13">
        <f t="shared" si="77"/>
        <v>12</v>
      </c>
      <c r="M134" s="13">
        <f t="shared" si="77"/>
        <v>0</v>
      </c>
      <c r="N134" s="13">
        <f t="shared" si="78"/>
        <v>12</v>
      </c>
      <c r="O134" s="34"/>
      <c r="P134" s="32"/>
      <c r="Q134" s="36"/>
      <c r="R134" s="32"/>
      <c r="S134" s="40">
        <f t="shared" si="50"/>
        <v>12</v>
      </c>
      <c r="T134" s="40"/>
    </row>
    <row r="135" spans="1:20" ht="12.75" customHeight="1" x14ac:dyDescent="0.2">
      <c r="A135" s="27" t="s">
        <v>116</v>
      </c>
      <c r="B135" s="5">
        <v>24</v>
      </c>
      <c r="C135" s="15"/>
      <c r="D135" s="15">
        <f t="shared" si="73"/>
        <v>24</v>
      </c>
      <c r="E135" s="13"/>
      <c r="F135" s="13"/>
      <c r="G135" s="13">
        <f t="shared" si="60"/>
        <v>24</v>
      </c>
      <c r="H135" s="13">
        <f t="shared" si="60"/>
        <v>0</v>
      </c>
      <c r="I135" s="13">
        <f t="shared" si="61"/>
        <v>24</v>
      </c>
      <c r="J135" s="13"/>
      <c r="K135" s="13"/>
      <c r="L135" s="13">
        <f t="shared" si="77"/>
        <v>24</v>
      </c>
      <c r="M135" s="13">
        <f t="shared" si="77"/>
        <v>0</v>
      </c>
      <c r="N135" s="13">
        <f t="shared" si="78"/>
        <v>24</v>
      </c>
      <c r="O135" s="34"/>
      <c r="P135" s="32"/>
      <c r="Q135" s="36"/>
      <c r="R135" s="32"/>
      <c r="S135" s="40">
        <f t="shared" si="50"/>
        <v>24</v>
      </c>
      <c r="T135" s="40"/>
    </row>
    <row r="136" spans="1:20" ht="12.75" customHeight="1" x14ac:dyDescent="0.2">
      <c r="A136" s="27" t="s">
        <v>112</v>
      </c>
      <c r="B136" s="5">
        <v>12</v>
      </c>
      <c r="C136" s="15"/>
      <c r="D136" s="15">
        <f t="shared" si="73"/>
        <v>12</v>
      </c>
      <c r="E136" s="13"/>
      <c r="F136" s="13"/>
      <c r="G136" s="13">
        <f t="shared" si="60"/>
        <v>12</v>
      </c>
      <c r="H136" s="13">
        <f t="shared" si="60"/>
        <v>0</v>
      </c>
      <c r="I136" s="13">
        <f t="shared" si="61"/>
        <v>12</v>
      </c>
      <c r="J136" s="13"/>
      <c r="K136" s="13"/>
      <c r="L136" s="13">
        <f t="shared" si="77"/>
        <v>12</v>
      </c>
      <c r="M136" s="13">
        <f t="shared" si="77"/>
        <v>0</v>
      </c>
      <c r="N136" s="13">
        <f t="shared" si="78"/>
        <v>12</v>
      </c>
      <c r="O136" s="34"/>
      <c r="P136" s="32"/>
      <c r="Q136" s="36"/>
      <c r="R136" s="32"/>
      <c r="S136" s="40">
        <f t="shared" si="50"/>
        <v>12</v>
      </c>
      <c r="T136" s="40"/>
    </row>
    <row r="137" spans="1:20" ht="12.75" customHeight="1" x14ac:dyDescent="0.2">
      <c r="A137" s="27" t="s">
        <v>113</v>
      </c>
      <c r="B137" s="5">
        <v>40</v>
      </c>
      <c r="C137" s="15"/>
      <c r="D137" s="15">
        <f t="shared" si="73"/>
        <v>40</v>
      </c>
      <c r="E137" s="13"/>
      <c r="F137" s="13"/>
      <c r="G137" s="13">
        <f t="shared" si="60"/>
        <v>40</v>
      </c>
      <c r="H137" s="13">
        <f t="shared" si="60"/>
        <v>0</v>
      </c>
      <c r="I137" s="13">
        <f t="shared" si="61"/>
        <v>40</v>
      </c>
      <c r="J137" s="13"/>
      <c r="K137" s="13"/>
      <c r="L137" s="13">
        <f t="shared" si="77"/>
        <v>40</v>
      </c>
      <c r="M137" s="13">
        <f t="shared" si="77"/>
        <v>0</v>
      </c>
      <c r="N137" s="13">
        <f t="shared" si="78"/>
        <v>40</v>
      </c>
      <c r="O137" s="34"/>
      <c r="P137" s="32"/>
      <c r="Q137" s="36"/>
      <c r="R137" s="32"/>
      <c r="S137" s="40">
        <f t="shared" si="50"/>
        <v>40</v>
      </c>
      <c r="T137" s="40"/>
    </row>
    <row r="138" spans="1:20" ht="12.75" customHeight="1" x14ac:dyDescent="0.2">
      <c r="A138" s="27" t="s">
        <v>114</v>
      </c>
      <c r="B138" s="5">
        <v>80</v>
      </c>
      <c r="C138" s="15"/>
      <c r="D138" s="15">
        <f t="shared" si="73"/>
        <v>80</v>
      </c>
      <c r="E138" s="13"/>
      <c r="F138" s="13"/>
      <c r="G138" s="13">
        <f t="shared" si="60"/>
        <v>80</v>
      </c>
      <c r="H138" s="13">
        <f t="shared" si="60"/>
        <v>0</v>
      </c>
      <c r="I138" s="13">
        <f t="shared" si="61"/>
        <v>80</v>
      </c>
      <c r="J138" s="13"/>
      <c r="K138" s="13"/>
      <c r="L138" s="13">
        <f t="shared" si="77"/>
        <v>80</v>
      </c>
      <c r="M138" s="13">
        <f t="shared" si="77"/>
        <v>0</v>
      </c>
      <c r="N138" s="13">
        <f t="shared" si="78"/>
        <v>80</v>
      </c>
      <c r="O138" s="34"/>
      <c r="P138" s="32"/>
      <c r="Q138" s="36"/>
      <c r="R138" s="32"/>
      <c r="S138" s="40">
        <f t="shared" si="50"/>
        <v>80</v>
      </c>
      <c r="T138" s="40"/>
    </row>
    <row r="139" spans="1:20" ht="12.75" customHeight="1" x14ac:dyDescent="0.2">
      <c r="A139" s="27" t="s">
        <v>117</v>
      </c>
      <c r="B139" s="5">
        <v>400</v>
      </c>
      <c r="C139" s="15"/>
      <c r="D139" s="15">
        <f t="shared" si="73"/>
        <v>400</v>
      </c>
      <c r="E139" s="13"/>
      <c r="F139" s="13"/>
      <c r="G139" s="13">
        <f t="shared" si="60"/>
        <v>400</v>
      </c>
      <c r="H139" s="13">
        <f t="shared" si="60"/>
        <v>0</v>
      </c>
      <c r="I139" s="13">
        <f t="shared" si="61"/>
        <v>400</v>
      </c>
      <c r="J139" s="13"/>
      <c r="K139" s="13"/>
      <c r="L139" s="13">
        <f t="shared" si="77"/>
        <v>400</v>
      </c>
      <c r="M139" s="13">
        <f t="shared" si="77"/>
        <v>0</v>
      </c>
      <c r="N139" s="13">
        <f t="shared" si="78"/>
        <v>400</v>
      </c>
      <c r="O139" s="34"/>
      <c r="P139" s="32"/>
      <c r="Q139" s="36"/>
      <c r="R139" s="32"/>
      <c r="S139" s="40">
        <f t="shared" si="50"/>
        <v>400</v>
      </c>
      <c r="T139" s="40"/>
    </row>
    <row r="140" spans="1:20" ht="12.75" customHeight="1" x14ac:dyDescent="0.2">
      <c r="A140" s="27" t="s">
        <v>118</v>
      </c>
      <c r="B140" s="5">
        <v>8000</v>
      </c>
      <c r="C140" s="15"/>
      <c r="D140" s="15">
        <f t="shared" si="73"/>
        <v>8000</v>
      </c>
      <c r="E140" s="13"/>
      <c r="F140" s="13"/>
      <c r="G140" s="13">
        <f t="shared" si="60"/>
        <v>8000</v>
      </c>
      <c r="H140" s="13">
        <f t="shared" si="60"/>
        <v>0</v>
      </c>
      <c r="I140" s="13">
        <f t="shared" si="61"/>
        <v>8000</v>
      </c>
      <c r="J140" s="13"/>
      <c r="K140" s="13"/>
      <c r="L140" s="13">
        <f t="shared" si="77"/>
        <v>8000</v>
      </c>
      <c r="M140" s="13">
        <f t="shared" si="77"/>
        <v>0</v>
      </c>
      <c r="N140" s="13">
        <f t="shared" si="78"/>
        <v>8000</v>
      </c>
      <c r="O140" s="34"/>
      <c r="P140" s="32"/>
      <c r="Q140" s="36"/>
      <c r="R140" s="32"/>
      <c r="S140" s="40">
        <f t="shared" si="50"/>
        <v>8000</v>
      </c>
      <c r="T140" s="40"/>
    </row>
    <row r="141" spans="1:20" ht="12.75" customHeight="1" x14ac:dyDescent="0.2">
      <c r="A141" s="4" t="s">
        <v>159</v>
      </c>
      <c r="B141" s="5"/>
      <c r="C141" s="15"/>
      <c r="D141" s="15"/>
      <c r="E141" s="13"/>
      <c r="F141" s="13"/>
      <c r="G141" s="13"/>
      <c r="H141" s="13"/>
      <c r="I141" s="13"/>
      <c r="J141" s="13">
        <v>1241</v>
      </c>
      <c r="K141" s="13"/>
      <c r="L141" s="13">
        <f t="shared" si="77"/>
        <v>1241</v>
      </c>
      <c r="M141" s="13">
        <f t="shared" si="77"/>
        <v>0</v>
      </c>
      <c r="N141" s="13">
        <f t="shared" si="78"/>
        <v>1241</v>
      </c>
      <c r="O141" s="34"/>
      <c r="P141" s="32"/>
      <c r="Q141" s="36"/>
      <c r="R141" s="32"/>
      <c r="S141" s="40">
        <f t="shared" si="50"/>
        <v>1241</v>
      </c>
      <c r="T141" s="40"/>
    </row>
    <row r="142" spans="1:20" ht="12.75" customHeight="1" x14ac:dyDescent="0.2">
      <c r="A142" s="27" t="s">
        <v>136</v>
      </c>
      <c r="B142" s="5"/>
      <c r="C142" s="15"/>
      <c r="D142" s="15"/>
      <c r="E142" s="13">
        <v>10542</v>
      </c>
      <c r="F142" s="13"/>
      <c r="G142" s="13">
        <f t="shared" ref="G142:H142" si="79">+B142+E142</f>
        <v>10542</v>
      </c>
      <c r="H142" s="13">
        <f t="shared" si="79"/>
        <v>0</v>
      </c>
      <c r="I142" s="13">
        <f t="shared" ref="I142" si="80">+G142+H142</f>
        <v>10542</v>
      </c>
      <c r="J142" s="13"/>
      <c r="K142" s="13"/>
      <c r="L142" s="13">
        <f t="shared" si="77"/>
        <v>10542</v>
      </c>
      <c r="M142" s="13">
        <f t="shared" si="77"/>
        <v>0</v>
      </c>
      <c r="N142" s="13">
        <f t="shared" si="78"/>
        <v>10542</v>
      </c>
      <c r="O142" s="34"/>
      <c r="P142" s="32"/>
      <c r="Q142" s="36"/>
      <c r="R142" s="32"/>
      <c r="S142" s="40">
        <f t="shared" si="50"/>
        <v>10542</v>
      </c>
      <c r="T142" s="40"/>
    </row>
    <row r="143" spans="1:20" ht="12.75" customHeight="1" x14ac:dyDescent="0.2">
      <c r="B143" s="15"/>
      <c r="C143" s="15"/>
      <c r="D143" s="15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34"/>
      <c r="P143" s="32"/>
      <c r="Q143" s="36"/>
      <c r="R143" s="32"/>
      <c r="S143" s="40">
        <f t="shared" si="50"/>
        <v>0</v>
      </c>
      <c r="T143" s="40"/>
    </row>
    <row r="144" spans="1:20" ht="12.75" customHeight="1" x14ac:dyDescent="0.2">
      <c r="A144" s="28" t="s">
        <v>104</v>
      </c>
      <c r="B144" s="23">
        <f>SUM(B145:B146)</f>
        <v>70</v>
      </c>
      <c r="C144" s="23">
        <f t="shared" ref="C144:N144" si="81">SUM(C145:C146)</f>
        <v>0</v>
      </c>
      <c r="D144" s="23">
        <f t="shared" si="81"/>
        <v>70</v>
      </c>
      <c r="E144" s="23">
        <f t="shared" si="81"/>
        <v>70</v>
      </c>
      <c r="F144" s="23">
        <f t="shared" si="81"/>
        <v>0</v>
      </c>
      <c r="G144" s="23">
        <f t="shared" si="81"/>
        <v>140</v>
      </c>
      <c r="H144" s="23">
        <f t="shared" si="81"/>
        <v>0</v>
      </c>
      <c r="I144" s="23">
        <f t="shared" si="81"/>
        <v>140</v>
      </c>
      <c r="J144" s="23">
        <f t="shared" si="81"/>
        <v>0</v>
      </c>
      <c r="K144" s="23">
        <f t="shared" si="81"/>
        <v>0</v>
      </c>
      <c r="L144" s="23">
        <f t="shared" si="81"/>
        <v>140</v>
      </c>
      <c r="M144" s="23">
        <f t="shared" si="81"/>
        <v>0</v>
      </c>
      <c r="N144" s="23">
        <f t="shared" si="81"/>
        <v>140</v>
      </c>
      <c r="O144" s="34"/>
      <c r="P144" s="32"/>
      <c r="Q144" s="36"/>
      <c r="R144" s="32"/>
      <c r="S144" s="40"/>
      <c r="T144" s="40"/>
    </row>
    <row r="145" spans="1:20" ht="12.75" customHeight="1" x14ac:dyDescent="0.2">
      <c r="A145" s="27" t="s">
        <v>105</v>
      </c>
      <c r="B145" s="15">
        <v>70</v>
      </c>
      <c r="C145" s="15"/>
      <c r="D145" s="15">
        <f t="shared" si="73"/>
        <v>70</v>
      </c>
      <c r="E145" s="13"/>
      <c r="F145" s="13"/>
      <c r="G145" s="13">
        <f t="shared" si="60"/>
        <v>70</v>
      </c>
      <c r="H145" s="13">
        <f t="shared" si="60"/>
        <v>0</v>
      </c>
      <c r="I145" s="13">
        <f t="shared" si="61"/>
        <v>70</v>
      </c>
      <c r="J145" s="13"/>
      <c r="K145" s="13"/>
      <c r="L145" s="13">
        <f t="shared" ref="L145:M146" si="82">+G145+J145</f>
        <v>70</v>
      </c>
      <c r="M145" s="13">
        <f t="shared" si="82"/>
        <v>0</v>
      </c>
      <c r="N145" s="13">
        <f t="shared" ref="N145:N146" si="83">+L145+M145</f>
        <v>70</v>
      </c>
      <c r="O145" s="34"/>
      <c r="P145" s="32"/>
      <c r="Q145" s="36"/>
      <c r="R145" s="32"/>
      <c r="S145" s="40">
        <f t="shared" si="50"/>
        <v>70</v>
      </c>
      <c r="T145" s="40"/>
    </row>
    <row r="146" spans="1:20" ht="12.75" customHeight="1" x14ac:dyDescent="0.2">
      <c r="A146" s="27" t="s">
        <v>136</v>
      </c>
      <c r="B146" s="15"/>
      <c r="C146" s="15"/>
      <c r="D146" s="15"/>
      <c r="E146" s="13">
        <v>70</v>
      </c>
      <c r="F146" s="13"/>
      <c r="G146" s="13">
        <f t="shared" si="60"/>
        <v>70</v>
      </c>
      <c r="H146" s="13">
        <f t="shared" si="60"/>
        <v>0</v>
      </c>
      <c r="I146" s="13">
        <f t="shared" si="61"/>
        <v>70</v>
      </c>
      <c r="J146" s="13"/>
      <c r="K146" s="13"/>
      <c r="L146" s="13">
        <f t="shared" si="82"/>
        <v>70</v>
      </c>
      <c r="M146" s="13">
        <f t="shared" si="82"/>
        <v>0</v>
      </c>
      <c r="N146" s="13">
        <f t="shared" si="83"/>
        <v>70</v>
      </c>
      <c r="O146" s="34"/>
      <c r="P146" s="32"/>
      <c r="Q146" s="36"/>
      <c r="R146" s="32"/>
      <c r="S146" s="40">
        <f t="shared" si="50"/>
        <v>70</v>
      </c>
      <c r="T146" s="40"/>
    </row>
    <row r="147" spans="1:20" ht="12.75" customHeight="1" x14ac:dyDescent="0.2">
      <c r="B147" s="19"/>
      <c r="C147" s="19"/>
      <c r="D147" s="19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34"/>
      <c r="P147" s="32"/>
      <c r="Q147" s="36"/>
      <c r="R147" s="32"/>
      <c r="S147" s="40">
        <f t="shared" si="50"/>
        <v>0</v>
      </c>
      <c r="T147" s="40"/>
    </row>
    <row r="148" spans="1:20" ht="12.75" customHeight="1" x14ac:dyDescent="0.2">
      <c r="A148" s="3" t="s">
        <v>30</v>
      </c>
      <c r="B148" s="20">
        <f t="shared" ref="B148:N148" si="84">SUM(B149:B149)</f>
        <v>6000</v>
      </c>
      <c r="C148" s="20">
        <f t="shared" si="84"/>
        <v>0</v>
      </c>
      <c r="D148" s="20">
        <f t="shared" si="84"/>
        <v>6000</v>
      </c>
      <c r="E148" s="20">
        <f t="shared" si="84"/>
        <v>0</v>
      </c>
      <c r="F148" s="20">
        <f t="shared" si="84"/>
        <v>0</v>
      </c>
      <c r="G148" s="20">
        <f t="shared" si="84"/>
        <v>6000</v>
      </c>
      <c r="H148" s="20">
        <f t="shared" si="84"/>
        <v>0</v>
      </c>
      <c r="I148" s="20">
        <f t="shared" si="84"/>
        <v>6000</v>
      </c>
      <c r="J148" s="20">
        <f t="shared" si="84"/>
        <v>0</v>
      </c>
      <c r="K148" s="20">
        <f t="shared" si="84"/>
        <v>0</v>
      </c>
      <c r="L148" s="20">
        <f t="shared" si="84"/>
        <v>6000</v>
      </c>
      <c r="M148" s="20">
        <f t="shared" si="84"/>
        <v>0</v>
      </c>
      <c r="N148" s="20">
        <f t="shared" si="84"/>
        <v>6000</v>
      </c>
      <c r="O148" s="34"/>
      <c r="P148" s="32"/>
      <c r="Q148" s="36"/>
      <c r="R148" s="32"/>
      <c r="S148" s="40"/>
      <c r="T148" s="40"/>
    </row>
    <row r="149" spans="1:20" ht="12.75" customHeight="1" x14ac:dyDescent="0.2">
      <c r="A149" s="5" t="s">
        <v>36</v>
      </c>
      <c r="B149" s="19">
        <v>6000</v>
      </c>
      <c r="C149" s="19"/>
      <c r="D149" s="19">
        <f>SUM(B149:C149)</f>
        <v>6000</v>
      </c>
      <c r="E149" s="13"/>
      <c r="F149" s="13"/>
      <c r="G149" s="13">
        <f t="shared" si="60"/>
        <v>6000</v>
      </c>
      <c r="H149" s="13">
        <f t="shared" si="60"/>
        <v>0</v>
      </c>
      <c r="I149" s="13">
        <f t="shared" si="61"/>
        <v>6000</v>
      </c>
      <c r="J149" s="13"/>
      <c r="K149" s="13"/>
      <c r="L149" s="13">
        <f t="shared" ref="L149:M149" si="85">+G149+J149</f>
        <v>6000</v>
      </c>
      <c r="M149" s="13">
        <f t="shared" si="85"/>
        <v>0</v>
      </c>
      <c r="N149" s="13">
        <f t="shared" ref="N149" si="86">+L149+M149</f>
        <v>6000</v>
      </c>
      <c r="O149" s="34"/>
      <c r="P149" s="32"/>
      <c r="Q149" s="36"/>
      <c r="R149" s="32"/>
      <c r="S149" s="40">
        <f t="shared" si="50"/>
        <v>6000</v>
      </c>
      <c r="T149" s="40"/>
    </row>
    <row r="150" spans="1:20" ht="12.75" customHeight="1" x14ac:dyDescent="0.2">
      <c r="B150" s="15"/>
      <c r="C150" s="15"/>
      <c r="D150" s="19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34"/>
      <c r="P150" s="32"/>
      <c r="Q150" s="36"/>
      <c r="R150" s="32"/>
      <c r="S150" s="40">
        <f t="shared" ref="S150:S165" si="87">+N150-R150</f>
        <v>0</v>
      </c>
      <c r="T150" s="40"/>
    </row>
    <row r="151" spans="1:20" ht="12.75" customHeight="1" x14ac:dyDescent="0.2">
      <c r="A151" s="2" t="s">
        <v>134</v>
      </c>
      <c r="B151" s="23">
        <f>+B152</f>
        <v>0</v>
      </c>
      <c r="C151" s="23">
        <f t="shared" ref="C151:N151" si="88">+C152</f>
        <v>0</v>
      </c>
      <c r="D151" s="23">
        <f t="shared" si="88"/>
        <v>0</v>
      </c>
      <c r="E151" s="23">
        <f t="shared" si="88"/>
        <v>918</v>
      </c>
      <c r="F151" s="23">
        <f t="shared" si="88"/>
        <v>0</v>
      </c>
      <c r="G151" s="23">
        <f t="shared" si="88"/>
        <v>918</v>
      </c>
      <c r="H151" s="23">
        <f t="shared" si="88"/>
        <v>0</v>
      </c>
      <c r="I151" s="23">
        <f t="shared" si="88"/>
        <v>918</v>
      </c>
      <c r="J151" s="23">
        <f t="shared" si="88"/>
        <v>0</v>
      </c>
      <c r="K151" s="23">
        <f t="shared" si="88"/>
        <v>0</v>
      </c>
      <c r="L151" s="23">
        <f t="shared" si="88"/>
        <v>918</v>
      </c>
      <c r="M151" s="23">
        <f t="shared" si="88"/>
        <v>0</v>
      </c>
      <c r="N151" s="23">
        <f t="shared" si="88"/>
        <v>918</v>
      </c>
      <c r="O151" s="34"/>
      <c r="P151" s="32"/>
      <c r="Q151" s="36"/>
      <c r="R151" s="32"/>
      <c r="S151" s="40"/>
      <c r="T151" s="40"/>
    </row>
    <row r="152" spans="1:20" ht="12.75" customHeight="1" x14ac:dyDescent="0.2">
      <c r="A152" s="4" t="s">
        <v>135</v>
      </c>
      <c r="B152" s="15"/>
      <c r="C152" s="15"/>
      <c r="D152" s="19"/>
      <c r="E152" s="13">
        <v>918</v>
      </c>
      <c r="F152" s="13"/>
      <c r="G152" s="13">
        <f t="shared" ref="G152:H152" si="89">+B152+E152</f>
        <v>918</v>
      </c>
      <c r="H152" s="13">
        <f t="shared" si="89"/>
        <v>0</v>
      </c>
      <c r="I152" s="13">
        <f t="shared" ref="I152" si="90">+G152+H152</f>
        <v>918</v>
      </c>
      <c r="J152" s="13"/>
      <c r="K152" s="13"/>
      <c r="L152" s="13">
        <f t="shared" ref="L152:M152" si="91">+G152+J152</f>
        <v>918</v>
      </c>
      <c r="M152" s="13">
        <f t="shared" si="91"/>
        <v>0</v>
      </c>
      <c r="N152" s="13">
        <f t="shared" ref="N152" si="92">+L152+M152</f>
        <v>918</v>
      </c>
      <c r="O152" s="34"/>
      <c r="P152" s="32"/>
      <c r="Q152" s="36">
        <v>917832</v>
      </c>
      <c r="R152" s="32">
        <v>918</v>
      </c>
      <c r="S152" s="40">
        <f t="shared" si="87"/>
        <v>0</v>
      </c>
      <c r="T152" s="40"/>
    </row>
    <row r="153" spans="1:20" ht="12.75" customHeight="1" x14ac:dyDescent="0.2">
      <c r="B153" s="15"/>
      <c r="C153" s="15"/>
      <c r="D153" s="19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34"/>
      <c r="P153" s="32"/>
      <c r="Q153" s="36"/>
      <c r="R153" s="32"/>
      <c r="S153" s="40">
        <f t="shared" si="87"/>
        <v>0</v>
      </c>
      <c r="T153" s="40"/>
    </row>
    <row r="154" spans="1:20" ht="12.75" customHeight="1" x14ac:dyDescent="0.2">
      <c r="A154" s="3" t="s">
        <v>150</v>
      </c>
      <c r="B154" s="23">
        <f>SUM(B155:B156)</f>
        <v>0</v>
      </c>
      <c r="C154" s="23">
        <f t="shared" ref="C154:N154" si="93">SUM(C155:C156)</f>
        <v>0</v>
      </c>
      <c r="D154" s="23">
        <f t="shared" si="93"/>
        <v>0</v>
      </c>
      <c r="E154" s="23">
        <f t="shared" si="93"/>
        <v>0</v>
      </c>
      <c r="F154" s="23">
        <f t="shared" si="93"/>
        <v>0</v>
      </c>
      <c r="G154" s="23">
        <f t="shared" si="93"/>
        <v>0</v>
      </c>
      <c r="H154" s="23">
        <f t="shared" si="93"/>
        <v>0</v>
      </c>
      <c r="I154" s="23">
        <f t="shared" si="93"/>
        <v>0</v>
      </c>
      <c r="J154" s="23">
        <f t="shared" si="93"/>
        <v>0</v>
      </c>
      <c r="K154" s="23">
        <f t="shared" si="93"/>
        <v>940</v>
      </c>
      <c r="L154" s="23">
        <f t="shared" si="93"/>
        <v>0</v>
      </c>
      <c r="M154" s="23">
        <f t="shared" si="93"/>
        <v>940</v>
      </c>
      <c r="N154" s="23">
        <f t="shared" si="93"/>
        <v>940</v>
      </c>
      <c r="O154" s="34"/>
      <c r="P154" s="32"/>
      <c r="Q154" s="36"/>
      <c r="R154" s="32"/>
      <c r="S154" s="40"/>
      <c r="T154" s="40"/>
    </row>
    <row r="155" spans="1:20" ht="12.75" customHeight="1" x14ac:dyDescent="0.2">
      <c r="A155" s="4" t="s">
        <v>151</v>
      </c>
      <c r="B155" s="15"/>
      <c r="C155" s="15"/>
      <c r="D155" s="19"/>
      <c r="E155" s="13"/>
      <c r="F155" s="13"/>
      <c r="G155" s="13"/>
      <c r="H155" s="13"/>
      <c r="I155" s="13"/>
      <c r="J155" s="13"/>
      <c r="K155" s="13">
        <v>279</v>
      </c>
      <c r="L155" s="13">
        <f t="shared" ref="L155:M156" si="94">+G155+J155</f>
        <v>0</v>
      </c>
      <c r="M155" s="13">
        <f t="shared" si="94"/>
        <v>279</v>
      </c>
      <c r="N155" s="13">
        <f t="shared" ref="N155:N156" si="95">+L155+M155</f>
        <v>279</v>
      </c>
      <c r="O155" s="34"/>
      <c r="P155" s="32"/>
      <c r="Q155" s="36">
        <v>277876</v>
      </c>
      <c r="R155" s="32">
        <v>278</v>
      </c>
      <c r="S155" s="40">
        <f t="shared" si="87"/>
        <v>1</v>
      </c>
      <c r="T155" s="40"/>
    </row>
    <row r="156" spans="1:20" ht="12.75" customHeight="1" x14ac:dyDescent="0.2">
      <c r="A156" s="4" t="s">
        <v>156</v>
      </c>
      <c r="B156" s="15"/>
      <c r="C156" s="15"/>
      <c r="D156" s="19"/>
      <c r="E156" s="13"/>
      <c r="F156" s="13"/>
      <c r="G156" s="13"/>
      <c r="H156" s="13"/>
      <c r="I156" s="13"/>
      <c r="J156" s="13"/>
      <c r="K156" s="13">
        <v>661</v>
      </c>
      <c r="L156" s="13">
        <f t="shared" si="94"/>
        <v>0</v>
      </c>
      <c r="M156" s="13">
        <f t="shared" si="94"/>
        <v>661</v>
      </c>
      <c r="N156" s="13">
        <f t="shared" si="95"/>
        <v>661</v>
      </c>
      <c r="O156" s="34"/>
      <c r="P156" s="32"/>
      <c r="Q156" s="36">
        <v>836076</v>
      </c>
      <c r="R156" s="32">
        <v>837</v>
      </c>
      <c r="S156" s="40">
        <f t="shared" si="87"/>
        <v>-176</v>
      </c>
      <c r="T156" s="40"/>
    </row>
    <row r="157" spans="1:20" ht="12.75" customHeight="1" x14ac:dyDescent="0.2">
      <c r="B157" s="15"/>
      <c r="C157" s="15"/>
      <c r="D157" s="19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34"/>
      <c r="P157" s="32"/>
      <c r="Q157" s="36"/>
      <c r="R157" s="32"/>
      <c r="S157" s="40">
        <f t="shared" si="87"/>
        <v>0</v>
      </c>
      <c r="T157" s="40"/>
    </row>
    <row r="158" spans="1:20" ht="12.75" customHeight="1" x14ac:dyDescent="0.2">
      <c r="A158" s="2" t="s">
        <v>40</v>
      </c>
      <c r="B158" s="23">
        <f>SUM(B159:B159)</f>
        <v>2000</v>
      </c>
      <c r="C158" s="23">
        <f>SUM(C159:C159)</f>
        <v>0</v>
      </c>
      <c r="D158" s="23">
        <f>SUM(D159:D159)</f>
        <v>2000</v>
      </c>
      <c r="E158" s="23">
        <f t="shared" ref="E158:N158" si="96">SUM(E159:E159)</f>
        <v>0</v>
      </c>
      <c r="F158" s="23">
        <f t="shared" si="96"/>
        <v>0</v>
      </c>
      <c r="G158" s="23">
        <f t="shared" si="96"/>
        <v>2000</v>
      </c>
      <c r="H158" s="23">
        <f t="shared" si="96"/>
        <v>0</v>
      </c>
      <c r="I158" s="23">
        <f t="shared" si="96"/>
        <v>2000</v>
      </c>
      <c r="J158" s="23">
        <f t="shared" si="96"/>
        <v>0</v>
      </c>
      <c r="K158" s="23">
        <f t="shared" si="96"/>
        <v>0</v>
      </c>
      <c r="L158" s="23">
        <f t="shared" si="96"/>
        <v>2000</v>
      </c>
      <c r="M158" s="23">
        <f t="shared" si="96"/>
        <v>0</v>
      </c>
      <c r="N158" s="23">
        <f t="shared" si="96"/>
        <v>2000</v>
      </c>
      <c r="O158" s="34"/>
      <c r="P158" s="32"/>
      <c r="Q158" s="36"/>
      <c r="R158" s="32"/>
      <c r="S158" s="40"/>
      <c r="T158" s="40"/>
    </row>
    <row r="159" spans="1:20" ht="12.75" customHeight="1" x14ac:dyDescent="0.2">
      <c r="A159" s="4" t="s">
        <v>42</v>
      </c>
      <c r="B159" s="15">
        <v>2000</v>
      </c>
      <c r="C159" s="15"/>
      <c r="D159" s="19">
        <f>SUM(B159:C159)</f>
        <v>2000</v>
      </c>
      <c r="E159" s="13"/>
      <c r="F159" s="13"/>
      <c r="G159" s="13">
        <f t="shared" si="60"/>
        <v>2000</v>
      </c>
      <c r="H159" s="13">
        <f t="shared" si="60"/>
        <v>0</v>
      </c>
      <c r="I159" s="13">
        <f t="shared" si="61"/>
        <v>2000</v>
      </c>
      <c r="J159" s="13"/>
      <c r="K159" s="13"/>
      <c r="L159" s="13">
        <f t="shared" ref="L159:M159" si="97">+G159+J159</f>
        <v>2000</v>
      </c>
      <c r="M159" s="13">
        <f t="shared" si="97"/>
        <v>0</v>
      </c>
      <c r="N159" s="13">
        <f t="shared" ref="N159" si="98">+L159+M159</f>
        <v>2000</v>
      </c>
      <c r="O159" s="34"/>
      <c r="P159" s="32"/>
      <c r="Q159" s="36"/>
      <c r="R159" s="32"/>
      <c r="S159" s="40">
        <f t="shared" si="87"/>
        <v>2000</v>
      </c>
      <c r="T159" s="40"/>
    </row>
    <row r="160" spans="1:20" x14ac:dyDescent="0.2">
      <c r="B160" s="15"/>
      <c r="C160" s="15"/>
      <c r="D160" s="19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34"/>
      <c r="P160" s="32"/>
      <c r="Q160" s="36"/>
      <c r="R160" s="32"/>
      <c r="S160" s="40">
        <f t="shared" si="87"/>
        <v>0</v>
      </c>
      <c r="T160" s="40"/>
    </row>
    <row r="161" spans="1:20" x14ac:dyDescent="0.2">
      <c r="A161" s="2" t="s">
        <v>132</v>
      </c>
      <c r="B161" s="23">
        <f>+B162</f>
        <v>0</v>
      </c>
      <c r="C161" s="23">
        <f t="shared" ref="C161:N161" si="99">+C162</f>
        <v>0</v>
      </c>
      <c r="D161" s="23">
        <f t="shared" si="99"/>
        <v>0</v>
      </c>
      <c r="E161" s="23">
        <f t="shared" si="99"/>
        <v>2413</v>
      </c>
      <c r="F161" s="23">
        <f t="shared" si="99"/>
        <v>0</v>
      </c>
      <c r="G161" s="23">
        <f t="shared" si="99"/>
        <v>2413</v>
      </c>
      <c r="H161" s="23">
        <f t="shared" si="99"/>
        <v>0</v>
      </c>
      <c r="I161" s="23">
        <f t="shared" si="99"/>
        <v>2413</v>
      </c>
      <c r="J161" s="23">
        <f t="shared" si="99"/>
        <v>0</v>
      </c>
      <c r="K161" s="23">
        <f t="shared" si="99"/>
        <v>0</v>
      </c>
      <c r="L161" s="23">
        <f t="shared" si="99"/>
        <v>2413</v>
      </c>
      <c r="M161" s="23">
        <f t="shared" si="99"/>
        <v>0</v>
      </c>
      <c r="N161" s="23">
        <f t="shared" si="99"/>
        <v>2413</v>
      </c>
      <c r="O161" s="34"/>
      <c r="P161" s="32"/>
      <c r="Q161" s="36"/>
      <c r="R161" s="32"/>
      <c r="S161" s="40"/>
      <c r="T161" s="40"/>
    </row>
    <row r="162" spans="1:20" x14ac:dyDescent="0.2">
      <c r="A162" s="30" t="s">
        <v>133</v>
      </c>
      <c r="B162" s="15"/>
      <c r="C162" s="15"/>
      <c r="D162" s="19"/>
      <c r="E162" s="13">
        <v>2413</v>
      </c>
      <c r="F162" s="13"/>
      <c r="G162" s="13">
        <f t="shared" ref="G162:H162" si="100">+B162+E162</f>
        <v>2413</v>
      </c>
      <c r="H162" s="13">
        <f t="shared" si="100"/>
        <v>0</v>
      </c>
      <c r="I162" s="13">
        <f t="shared" ref="I162" si="101">+G162+H162</f>
        <v>2413</v>
      </c>
      <c r="J162" s="13"/>
      <c r="K162" s="13"/>
      <c r="L162" s="13">
        <f t="shared" ref="L162:M162" si="102">+G162+J162</f>
        <v>2413</v>
      </c>
      <c r="M162" s="13">
        <f t="shared" si="102"/>
        <v>0</v>
      </c>
      <c r="N162" s="13">
        <f t="shared" ref="N162" si="103">+L162+M162</f>
        <v>2413</v>
      </c>
      <c r="O162" s="34"/>
      <c r="P162" s="32"/>
      <c r="Q162" s="36">
        <v>2413000</v>
      </c>
      <c r="R162" s="32">
        <v>2413</v>
      </c>
      <c r="S162" s="40">
        <f t="shared" si="87"/>
        <v>0</v>
      </c>
      <c r="T162" s="40"/>
    </row>
    <row r="163" spans="1:20" x14ac:dyDescent="0.2">
      <c r="B163" s="15"/>
      <c r="C163" s="15"/>
      <c r="D163" s="19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34"/>
      <c r="P163" s="32"/>
      <c r="Q163" s="36"/>
      <c r="R163" s="32"/>
      <c r="S163" s="40">
        <f t="shared" si="87"/>
        <v>0</v>
      </c>
      <c r="T163" s="40"/>
    </row>
    <row r="164" spans="1:20" x14ac:dyDescent="0.2">
      <c r="A164" s="2" t="s">
        <v>95</v>
      </c>
      <c r="B164" s="23">
        <f t="shared" ref="B164:N164" si="104">+B165</f>
        <v>0</v>
      </c>
      <c r="C164" s="23">
        <f t="shared" si="104"/>
        <v>305000</v>
      </c>
      <c r="D164" s="23">
        <f t="shared" si="104"/>
        <v>305000</v>
      </c>
      <c r="E164" s="23">
        <f t="shared" si="104"/>
        <v>0</v>
      </c>
      <c r="F164" s="23">
        <f t="shared" si="104"/>
        <v>0</v>
      </c>
      <c r="G164" s="23">
        <f t="shared" si="104"/>
        <v>0</v>
      </c>
      <c r="H164" s="23">
        <f t="shared" si="104"/>
        <v>305000</v>
      </c>
      <c r="I164" s="23">
        <f t="shared" si="104"/>
        <v>305000</v>
      </c>
      <c r="J164" s="23">
        <f t="shared" si="104"/>
        <v>0</v>
      </c>
      <c r="K164" s="23">
        <f t="shared" si="104"/>
        <v>-270000</v>
      </c>
      <c r="L164" s="23">
        <f t="shared" si="104"/>
        <v>0</v>
      </c>
      <c r="M164" s="23">
        <f t="shared" si="104"/>
        <v>35000</v>
      </c>
      <c r="N164" s="23">
        <f t="shared" si="104"/>
        <v>35000</v>
      </c>
      <c r="O164" s="34"/>
      <c r="P164" s="32"/>
      <c r="Q164" s="36"/>
      <c r="R164" s="32"/>
      <c r="S164" s="40"/>
      <c r="T164" s="40"/>
    </row>
    <row r="165" spans="1:20" x14ac:dyDescent="0.2">
      <c r="A165" s="16" t="s">
        <v>94</v>
      </c>
      <c r="B165" s="15"/>
      <c r="C165" s="15">
        <v>305000</v>
      </c>
      <c r="D165" s="26">
        <f>SUM(B165:C165)</f>
        <v>305000</v>
      </c>
      <c r="E165" s="13"/>
      <c r="F165" s="13"/>
      <c r="G165" s="13">
        <f t="shared" si="60"/>
        <v>0</v>
      </c>
      <c r="H165" s="13">
        <f t="shared" si="60"/>
        <v>305000</v>
      </c>
      <c r="I165" s="13">
        <f t="shared" si="61"/>
        <v>305000</v>
      </c>
      <c r="J165" s="13"/>
      <c r="K165" s="42">
        <v>-270000</v>
      </c>
      <c r="L165" s="13">
        <f t="shared" ref="L165:M165" si="105">+G165+J165</f>
        <v>0</v>
      </c>
      <c r="M165" s="13">
        <f t="shared" si="105"/>
        <v>35000</v>
      </c>
      <c r="N165" s="13">
        <f t="shared" ref="N165" si="106">+L165+M165</f>
        <v>35000</v>
      </c>
      <c r="O165" s="34">
        <v>10668000</v>
      </c>
      <c r="P165" s="32"/>
      <c r="Q165" s="36">
        <f>10668000+8991600+3263760</f>
        <v>22923360</v>
      </c>
      <c r="R165" s="32">
        <v>22924</v>
      </c>
      <c r="S165" s="41">
        <f t="shared" si="87"/>
        <v>12076</v>
      </c>
      <c r="T165" s="41">
        <v>270000</v>
      </c>
    </row>
    <row r="166" spans="1:20" x14ac:dyDescent="0.2">
      <c r="B166" s="15"/>
      <c r="C166" s="15"/>
      <c r="D166" s="19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34">
        <f>SUM(O8:O165)</f>
        <v>263698534</v>
      </c>
      <c r="P166" s="34">
        <f t="shared" ref="P166" si="107">SUM(P8:P165)</f>
        <v>0</v>
      </c>
      <c r="Q166" s="36">
        <f>SUM(Q8:Q165)</f>
        <v>739418846</v>
      </c>
      <c r="R166" s="36">
        <f>SUM(R8:R165)</f>
        <v>739438</v>
      </c>
      <c r="S166" s="36">
        <f>SUM(S8:S165)</f>
        <v>951911</v>
      </c>
      <c r="T166" s="36">
        <f>SUM(T8:T165)</f>
        <v>1707325</v>
      </c>
    </row>
    <row r="167" spans="1:20" x14ac:dyDescent="0.2">
      <c r="A167" s="8" t="s">
        <v>9</v>
      </c>
      <c r="B167" s="24">
        <f t="shared" ref="B167:N167" si="108">SUM(B169)</f>
        <v>9355</v>
      </c>
      <c r="C167" s="24">
        <f t="shared" si="108"/>
        <v>0</v>
      </c>
      <c r="D167" s="24">
        <f t="shared" si="108"/>
        <v>9355</v>
      </c>
      <c r="E167" s="24">
        <f t="shared" si="108"/>
        <v>2591</v>
      </c>
      <c r="F167" s="24">
        <f t="shared" si="108"/>
        <v>0</v>
      </c>
      <c r="G167" s="24">
        <f t="shared" si="108"/>
        <v>11946</v>
      </c>
      <c r="H167" s="24">
        <f t="shared" si="108"/>
        <v>0</v>
      </c>
      <c r="I167" s="24">
        <f t="shared" si="108"/>
        <v>11946</v>
      </c>
      <c r="J167" s="24">
        <f t="shared" si="108"/>
        <v>0</v>
      </c>
      <c r="K167" s="24">
        <f t="shared" si="108"/>
        <v>0</v>
      </c>
      <c r="L167" s="24">
        <f t="shared" si="108"/>
        <v>11946</v>
      </c>
      <c r="M167" s="24">
        <f t="shared" si="108"/>
        <v>0</v>
      </c>
      <c r="N167" s="24">
        <f t="shared" si="108"/>
        <v>11946</v>
      </c>
      <c r="O167" s="34"/>
      <c r="P167" s="32"/>
      <c r="Q167" s="35"/>
      <c r="R167" s="32"/>
    </row>
    <row r="168" spans="1:20" x14ac:dyDescent="0.2">
      <c r="A168" s="2" t="s">
        <v>15</v>
      </c>
      <c r="B168" s="15"/>
      <c r="C168" s="15"/>
      <c r="D168" s="19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34"/>
      <c r="P168" s="32"/>
      <c r="Q168" s="35"/>
      <c r="R168" s="32"/>
    </row>
    <row r="169" spans="1:20" x14ac:dyDescent="0.2">
      <c r="A169" s="12" t="s">
        <v>60</v>
      </c>
      <c r="B169" s="20">
        <f>SUM(B170:B176)</f>
        <v>9355</v>
      </c>
      <c r="C169" s="20">
        <f>SUM(C170:C176)</f>
        <v>0</v>
      </c>
      <c r="D169" s="20">
        <f>SUM(D170:D176)</f>
        <v>9355</v>
      </c>
      <c r="E169" s="20">
        <f t="shared" ref="E169:N169" si="109">SUM(E170:E176)</f>
        <v>2591</v>
      </c>
      <c r="F169" s="20">
        <f t="shared" si="109"/>
        <v>0</v>
      </c>
      <c r="G169" s="20">
        <f t="shared" si="109"/>
        <v>11946</v>
      </c>
      <c r="H169" s="20">
        <f t="shared" si="109"/>
        <v>0</v>
      </c>
      <c r="I169" s="20">
        <f t="shared" si="109"/>
        <v>11946</v>
      </c>
      <c r="J169" s="20">
        <f t="shared" si="109"/>
        <v>0</v>
      </c>
      <c r="K169" s="20">
        <f t="shared" si="109"/>
        <v>0</v>
      </c>
      <c r="L169" s="20">
        <f t="shared" si="109"/>
        <v>11946</v>
      </c>
      <c r="M169" s="20">
        <f t="shared" si="109"/>
        <v>0</v>
      </c>
      <c r="N169" s="20">
        <f t="shared" si="109"/>
        <v>11946</v>
      </c>
      <c r="O169" s="34"/>
      <c r="P169" s="32"/>
      <c r="Q169" s="35"/>
      <c r="R169" s="32"/>
    </row>
    <row r="170" spans="1:20" x14ac:dyDescent="0.2">
      <c r="A170" s="16" t="s">
        <v>59</v>
      </c>
      <c r="B170" s="15">
        <v>2475</v>
      </c>
      <c r="C170" s="15"/>
      <c r="D170" s="19">
        <f t="shared" ref="D170:D175" si="110">SUM(B170:C170)</f>
        <v>2475</v>
      </c>
      <c r="E170" s="13"/>
      <c r="F170" s="13"/>
      <c r="G170" s="13">
        <f t="shared" si="60"/>
        <v>2475</v>
      </c>
      <c r="H170" s="13">
        <f t="shared" si="60"/>
        <v>0</v>
      </c>
      <c r="I170" s="13">
        <f t="shared" si="61"/>
        <v>2475</v>
      </c>
      <c r="J170" s="13"/>
      <c r="K170" s="13"/>
      <c r="L170" s="13">
        <f t="shared" ref="L170:M176" si="111">+G170+J170</f>
        <v>2475</v>
      </c>
      <c r="M170" s="13">
        <f t="shared" si="111"/>
        <v>0</v>
      </c>
      <c r="N170" s="13">
        <f t="shared" ref="N170:N176" si="112">+L170+M170</f>
        <v>2475</v>
      </c>
      <c r="O170" s="34"/>
      <c r="P170" s="32"/>
      <c r="Q170" s="35"/>
      <c r="R170" s="32"/>
    </row>
    <row r="171" spans="1:20" x14ac:dyDescent="0.2">
      <c r="A171" s="16" t="s">
        <v>44</v>
      </c>
      <c r="B171" s="15">
        <v>500</v>
      </c>
      <c r="C171" s="15"/>
      <c r="D171" s="19">
        <f t="shared" si="110"/>
        <v>500</v>
      </c>
      <c r="E171" s="13"/>
      <c r="F171" s="13"/>
      <c r="G171" s="13">
        <f t="shared" si="60"/>
        <v>500</v>
      </c>
      <c r="H171" s="13">
        <f t="shared" si="60"/>
        <v>0</v>
      </c>
      <c r="I171" s="13">
        <f t="shared" si="61"/>
        <v>500</v>
      </c>
      <c r="J171" s="13"/>
      <c r="K171" s="13"/>
      <c r="L171" s="13">
        <f t="shared" si="111"/>
        <v>500</v>
      </c>
      <c r="M171" s="13">
        <f t="shared" si="111"/>
        <v>0</v>
      </c>
      <c r="N171" s="13">
        <f t="shared" si="112"/>
        <v>500</v>
      </c>
      <c r="O171" s="34"/>
      <c r="P171" s="32"/>
      <c r="Q171" s="35"/>
      <c r="R171" s="32"/>
    </row>
    <row r="172" spans="1:20" x14ac:dyDescent="0.2">
      <c r="A172" s="4" t="s">
        <v>18</v>
      </c>
      <c r="B172" s="15">
        <v>5000</v>
      </c>
      <c r="C172" s="15"/>
      <c r="D172" s="19">
        <f t="shared" si="110"/>
        <v>5000</v>
      </c>
      <c r="E172" s="13"/>
      <c r="F172" s="13"/>
      <c r="G172" s="13">
        <f t="shared" si="60"/>
        <v>5000</v>
      </c>
      <c r="H172" s="13">
        <f t="shared" si="60"/>
        <v>0</v>
      </c>
      <c r="I172" s="13">
        <f t="shared" si="61"/>
        <v>5000</v>
      </c>
      <c r="J172" s="13"/>
      <c r="K172" s="13"/>
      <c r="L172" s="13">
        <f t="shared" si="111"/>
        <v>5000</v>
      </c>
      <c r="M172" s="13">
        <f t="shared" si="111"/>
        <v>0</v>
      </c>
      <c r="N172" s="13">
        <f t="shared" si="112"/>
        <v>5000</v>
      </c>
      <c r="O172" s="34"/>
      <c r="P172" s="32"/>
      <c r="Q172" s="35"/>
      <c r="R172" s="32"/>
    </row>
    <row r="173" spans="1:20" x14ac:dyDescent="0.2">
      <c r="A173" s="4" t="s">
        <v>21</v>
      </c>
      <c r="B173" s="15">
        <v>1000</v>
      </c>
      <c r="C173" s="15"/>
      <c r="D173" s="19">
        <f t="shared" si="110"/>
        <v>1000</v>
      </c>
      <c r="E173" s="13"/>
      <c r="F173" s="13"/>
      <c r="G173" s="13">
        <f t="shared" si="60"/>
        <v>1000</v>
      </c>
      <c r="H173" s="13">
        <f t="shared" si="60"/>
        <v>0</v>
      </c>
      <c r="I173" s="13">
        <f t="shared" si="61"/>
        <v>1000</v>
      </c>
      <c r="J173" s="13"/>
      <c r="K173" s="13"/>
      <c r="L173" s="13">
        <f t="shared" si="111"/>
        <v>1000</v>
      </c>
      <c r="M173" s="13">
        <f t="shared" si="111"/>
        <v>0</v>
      </c>
      <c r="N173" s="13">
        <f t="shared" si="112"/>
        <v>1000</v>
      </c>
      <c r="O173" s="34"/>
      <c r="P173" s="32"/>
      <c r="Q173" s="35"/>
      <c r="R173" s="32"/>
    </row>
    <row r="174" spans="1:20" x14ac:dyDescent="0.2">
      <c r="A174" s="4" t="s">
        <v>65</v>
      </c>
      <c r="B174" s="15">
        <v>350</v>
      </c>
      <c r="C174" s="15"/>
      <c r="D174" s="19">
        <f t="shared" si="110"/>
        <v>350</v>
      </c>
      <c r="E174" s="13"/>
      <c r="F174" s="13"/>
      <c r="G174" s="13">
        <f t="shared" si="60"/>
        <v>350</v>
      </c>
      <c r="H174" s="13">
        <f t="shared" si="60"/>
        <v>0</v>
      </c>
      <c r="I174" s="13">
        <f t="shared" si="61"/>
        <v>350</v>
      </c>
      <c r="J174" s="13"/>
      <c r="K174" s="13"/>
      <c r="L174" s="13">
        <f t="shared" si="111"/>
        <v>350</v>
      </c>
      <c r="M174" s="13">
        <f t="shared" si="111"/>
        <v>0</v>
      </c>
      <c r="N174" s="13">
        <f t="shared" si="112"/>
        <v>350</v>
      </c>
      <c r="O174" s="34"/>
      <c r="P174" s="32"/>
      <c r="Q174" s="35"/>
      <c r="R174" s="32"/>
    </row>
    <row r="175" spans="1:20" x14ac:dyDescent="0.2">
      <c r="A175" s="4" t="s">
        <v>66</v>
      </c>
      <c r="B175" s="15">
        <v>30</v>
      </c>
      <c r="C175" s="15"/>
      <c r="D175" s="19">
        <f t="shared" si="110"/>
        <v>30</v>
      </c>
      <c r="E175" s="13"/>
      <c r="F175" s="13"/>
      <c r="G175" s="13">
        <f t="shared" si="60"/>
        <v>30</v>
      </c>
      <c r="H175" s="13">
        <f t="shared" si="60"/>
        <v>0</v>
      </c>
      <c r="I175" s="13">
        <f t="shared" si="61"/>
        <v>30</v>
      </c>
      <c r="J175" s="13"/>
      <c r="K175" s="13"/>
      <c r="L175" s="13">
        <f t="shared" si="111"/>
        <v>30</v>
      </c>
      <c r="M175" s="13">
        <f t="shared" si="111"/>
        <v>0</v>
      </c>
      <c r="N175" s="13">
        <f t="shared" si="112"/>
        <v>30</v>
      </c>
      <c r="O175" s="34"/>
      <c r="P175" s="32"/>
      <c r="Q175" s="35"/>
      <c r="R175" s="32"/>
    </row>
    <row r="176" spans="1:20" x14ac:dyDescent="0.2">
      <c r="A176" s="4" t="s">
        <v>137</v>
      </c>
      <c r="B176" s="15"/>
      <c r="C176" s="15"/>
      <c r="D176" s="19"/>
      <c r="E176" s="13">
        <v>2591</v>
      </c>
      <c r="F176" s="13"/>
      <c r="G176" s="13">
        <f t="shared" si="60"/>
        <v>2591</v>
      </c>
      <c r="H176" s="13">
        <f t="shared" si="60"/>
        <v>0</v>
      </c>
      <c r="I176" s="13">
        <f t="shared" si="61"/>
        <v>2591</v>
      </c>
      <c r="J176" s="13"/>
      <c r="K176" s="13"/>
      <c r="L176" s="13">
        <f t="shared" si="111"/>
        <v>2591</v>
      </c>
      <c r="M176" s="13">
        <f t="shared" si="111"/>
        <v>0</v>
      </c>
      <c r="N176" s="13">
        <f t="shared" si="112"/>
        <v>2591</v>
      </c>
      <c r="O176" s="34"/>
      <c r="P176" s="32"/>
      <c r="Q176" s="35"/>
      <c r="R176" s="32"/>
    </row>
    <row r="177" spans="1:18" x14ac:dyDescent="0.2">
      <c r="B177" s="15"/>
      <c r="C177" s="15"/>
      <c r="D177" s="19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34"/>
      <c r="P177" s="32"/>
      <c r="Q177" s="35"/>
      <c r="R177" s="32"/>
    </row>
    <row r="178" spans="1:18" x14ac:dyDescent="0.2">
      <c r="A178" s="8" t="s">
        <v>10</v>
      </c>
      <c r="B178" s="24">
        <f t="shared" ref="B178:N178" si="113">SUM(B179:B199)</f>
        <v>15799</v>
      </c>
      <c r="C178" s="24">
        <f t="shared" si="113"/>
        <v>636</v>
      </c>
      <c r="D178" s="24">
        <f t="shared" si="113"/>
        <v>16435</v>
      </c>
      <c r="E178" s="24">
        <f t="shared" si="113"/>
        <v>734</v>
      </c>
      <c r="F178" s="24">
        <f t="shared" si="113"/>
        <v>0</v>
      </c>
      <c r="G178" s="24">
        <f t="shared" si="113"/>
        <v>16533</v>
      </c>
      <c r="H178" s="24">
        <f t="shared" si="113"/>
        <v>636</v>
      </c>
      <c r="I178" s="24">
        <f t="shared" si="113"/>
        <v>17169</v>
      </c>
      <c r="J178" s="24">
        <f t="shared" si="113"/>
        <v>5838</v>
      </c>
      <c r="K178" s="24">
        <f t="shared" si="113"/>
        <v>0</v>
      </c>
      <c r="L178" s="24">
        <f t="shared" si="113"/>
        <v>22371</v>
      </c>
      <c r="M178" s="24">
        <f t="shared" si="113"/>
        <v>636</v>
      </c>
      <c r="N178" s="24">
        <f t="shared" si="113"/>
        <v>23007</v>
      </c>
      <c r="O178" s="34"/>
      <c r="P178" s="32"/>
      <c r="Q178" s="35"/>
      <c r="R178" s="32"/>
    </row>
    <row r="179" spans="1:18" x14ac:dyDescent="0.2">
      <c r="A179" s="4" t="s">
        <v>142</v>
      </c>
      <c r="B179" s="26">
        <v>1441</v>
      </c>
      <c r="C179" s="26"/>
      <c r="D179" s="5">
        <f t="shared" ref="D179:D195" si="114">SUM(B179:C179)</f>
        <v>1441</v>
      </c>
      <c r="E179" s="13"/>
      <c r="F179" s="13"/>
      <c r="G179" s="13">
        <f t="shared" si="60"/>
        <v>1441</v>
      </c>
      <c r="H179" s="13">
        <f t="shared" si="60"/>
        <v>0</v>
      </c>
      <c r="I179" s="13">
        <f t="shared" si="61"/>
        <v>1441</v>
      </c>
      <c r="J179" s="13"/>
      <c r="K179" s="13"/>
      <c r="L179" s="13">
        <f t="shared" ref="L179:M198" si="115">+G179+J179</f>
        <v>1441</v>
      </c>
      <c r="M179" s="13">
        <f t="shared" si="115"/>
        <v>0</v>
      </c>
      <c r="N179" s="13">
        <f t="shared" ref="N179:N198" si="116">+L179+M179</f>
        <v>1441</v>
      </c>
      <c r="O179" s="34"/>
      <c r="P179" s="32"/>
      <c r="Q179" s="35"/>
      <c r="R179" s="32"/>
    </row>
    <row r="180" spans="1:18" x14ac:dyDescent="0.2">
      <c r="A180" s="4" t="s">
        <v>26</v>
      </c>
      <c r="B180" s="26"/>
      <c r="C180" s="26"/>
      <c r="D180" s="5"/>
      <c r="E180" s="13"/>
      <c r="F180" s="13"/>
      <c r="G180" s="13"/>
      <c r="H180" s="13"/>
      <c r="I180" s="13"/>
      <c r="J180" s="13">
        <v>1208</v>
      </c>
      <c r="K180" s="13"/>
      <c r="L180" s="13">
        <f t="shared" si="115"/>
        <v>1208</v>
      </c>
      <c r="M180" s="13">
        <f t="shared" si="115"/>
        <v>0</v>
      </c>
      <c r="N180" s="13">
        <f t="shared" si="116"/>
        <v>1208</v>
      </c>
      <c r="O180" s="34"/>
      <c r="P180" s="32"/>
      <c r="Q180" s="35"/>
      <c r="R180" s="32"/>
    </row>
    <row r="181" spans="1:18" x14ac:dyDescent="0.2">
      <c r="A181" s="4" t="s">
        <v>143</v>
      </c>
      <c r="B181" s="26"/>
      <c r="C181" s="26"/>
      <c r="D181" s="5"/>
      <c r="E181" s="13"/>
      <c r="F181" s="13"/>
      <c r="G181" s="13"/>
      <c r="H181" s="13"/>
      <c r="I181" s="13"/>
      <c r="J181" s="13">
        <v>775</v>
      </c>
      <c r="K181" s="13"/>
      <c r="L181" s="13">
        <f t="shared" si="115"/>
        <v>775</v>
      </c>
      <c r="M181" s="13">
        <f t="shared" si="115"/>
        <v>0</v>
      </c>
      <c r="N181" s="13">
        <f t="shared" si="116"/>
        <v>775</v>
      </c>
      <c r="O181" s="34"/>
      <c r="P181" s="32"/>
      <c r="Q181" s="35"/>
      <c r="R181" s="32"/>
    </row>
    <row r="182" spans="1:18" x14ac:dyDescent="0.2">
      <c r="A182" s="4" t="s">
        <v>100</v>
      </c>
      <c r="B182" s="26">
        <v>1016</v>
      </c>
      <c r="C182" s="26"/>
      <c r="D182" s="5">
        <f t="shared" si="114"/>
        <v>1016</v>
      </c>
      <c r="E182" s="13"/>
      <c r="F182" s="13"/>
      <c r="G182" s="13">
        <f t="shared" si="60"/>
        <v>1016</v>
      </c>
      <c r="H182" s="13">
        <f t="shared" si="60"/>
        <v>0</v>
      </c>
      <c r="I182" s="13">
        <f t="shared" si="61"/>
        <v>1016</v>
      </c>
      <c r="J182" s="13"/>
      <c r="K182" s="13"/>
      <c r="L182" s="13">
        <f t="shared" si="115"/>
        <v>1016</v>
      </c>
      <c r="M182" s="13">
        <f t="shared" si="115"/>
        <v>0</v>
      </c>
      <c r="N182" s="13">
        <f t="shared" si="116"/>
        <v>1016</v>
      </c>
      <c r="O182" s="34"/>
      <c r="P182" s="32"/>
      <c r="Q182" s="35"/>
      <c r="R182" s="32"/>
    </row>
    <row r="183" spans="1:18" x14ac:dyDescent="0.2">
      <c r="A183" s="4" t="s">
        <v>11</v>
      </c>
      <c r="B183" s="26">
        <v>988</v>
      </c>
      <c r="C183" s="26"/>
      <c r="D183" s="5">
        <f t="shared" si="114"/>
        <v>988</v>
      </c>
      <c r="E183" s="13"/>
      <c r="F183" s="13"/>
      <c r="G183" s="13">
        <f t="shared" si="60"/>
        <v>988</v>
      </c>
      <c r="H183" s="13">
        <f t="shared" si="60"/>
        <v>0</v>
      </c>
      <c r="I183" s="13">
        <f t="shared" si="61"/>
        <v>988</v>
      </c>
      <c r="J183" s="13"/>
      <c r="K183" s="13"/>
      <c r="L183" s="13">
        <f t="shared" si="115"/>
        <v>988</v>
      </c>
      <c r="M183" s="13">
        <f t="shared" si="115"/>
        <v>0</v>
      </c>
      <c r="N183" s="13">
        <f t="shared" si="116"/>
        <v>988</v>
      </c>
      <c r="O183" s="34"/>
      <c r="P183" s="32"/>
      <c r="Q183" s="35"/>
      <c r="R183" s="32"/>
    </row>
    <row r="184" spans="1:18" x14ac:dyDescent="0.2">
      <c r="A184" s="4" t="s">
        <v>27</v>
      </c>
      <c r="B184" s="26">
        <v>1536</v>
      </c>
      <c r="C184" s="26"/>
      <c r="D184" s="5">
        <f t="shared" si="114"/>
        <v>1536</v>
      </c>
      <c r="E184" s="13"/>
      <c r="F184" s="13"/>
      <c r="G184" s="13">
        <f t="shared" ref="G184:H198" si="117">+B184+E184</f>
        <v>1536</v>
      </c>
      <c r="H184" s="13">
        <f t="shared" si="117"/>
        <v>0</v>
      </c>
      <c r="I184" s="13">
        <f t="shared" ref="I184:I198" si="118">+G184+H184</f>
        <v>1536</v>
      </c>
      <c r="J184" s="13"/>
      <c r="K184" s="13"/>
      <c r="L184" s="13">
        <f t="shared" si="115"/>
        <v>1536</v>
      </c>
      <c r="M184" s="13">
        <f t="shared" si="115"/>
        <v>0</v>
      </c>
      <c r="N184" s="13">
        <f t="shared" si="116"/>
        <v>1536</v>
      </c>
      <c r="O184" s="34"/>
      <c r="P184" s="32"/>
      <c r="Q184" s="35"/>
      <c r="R184" s="32"/>
    </row>
    <row r="185" spans="1:18" x14ac:dyDescent="0.2">
      <c r="A185" s="4" t="s">
        <v>101</v>
      </c>
      <c r="B185" s="26">
        <v>457</v>
      </c>
      <c r="C185" s="26"/>
      <c r="D185" s="5">
        <f t="shared" si="114"/>
        <v>457</v>
      </c>
      <c r="E185" s="13"/>
      <c r="F185" s="13"/>
      <c r="G185" s="13">
        <f t="shared" si="117"/>
        <v>457</v>
      </c>
      <c r="H185" s="13">
        <f t="shared" si="117"/>
        <v>0</v>
      </c>
      <c r="I185" s="13">
        <f t="shared" si="118"/>
        <v>457</v>
      </c>
      <c r="J185" s="13"/>
      <c r="K185" s="13"/>
      <c r="L185" s="13">
        <f t="shared" si="115"/>
        <v>457</v>
      </c>
      <c r="M185" s="13">
        <f t="shared" si="115"/>
        <v>0</v>
      </c>
      <c r="N185" s="13">
        <f t="shared" si="116"/>
        <v>457</v>
      </c>
      <c r="O185" s="34"/>
      <c r="P185" s="32"/>
      <c r="Q185" s="35"/>
      <c r="R185" s="32"/>
    </row>
    <row r="186" spans="1:18" x14ac:dyDescent="0.2">
      <c r="A186" s="4" t="s">
        <v>12</v>
      </c>
      <c r="B186" s="26">
        <v>959</v>
      </c>
      <c r="C186" s="26"/>
      <c r="D186" s="5">
        <f t="shared" si="114"/>
        <v>959</v>
      </c>
      <c r="E186" s="13"/>
      <c r="F186" s="13"/>
      <c r="G186" s="13">
        <f t="shared" si="117"/>
        <v>959</v>
      </c>
      <c r="H186" s="13">
        <f t="shared" si="117"/>
        <v>0</v>
      </c>
      <c r="I186" s="13">
        <f t="shared" si="118"/>
        <v>959</v>
      </c>
      <c r="J186" s="13"/>
      <c r="K186" s="13"/>
      <c r="L186" s="13">
        <f t="shared" si="115"/>
        <v>959</v>
      </c>
      <c r="M186" s="13">
        <f t="shared" si="115"/>
        <v>0</v>
      </c>
      <c r="N186" s="13">
        <f t="shared" si="116"/>
        <v>959</v>
      </c>
      <c r="O186" s="34"/>
      <c r="P186" s="32"/>
      <c r="Q186" s="35"/>
      <c r="R186" s="32"/>
    </row>
    <row r="187" spans="1:18" x14ac:dyDescent="0.2">
      <c r="A187" s="5" t="s">
        <v>28</v>
      </c>
      <c r="B187" s="26">
        <v>635</v>
      </c>
      <c r="C187" s="26"/>
      <c r="D187" s="5">
        <f t="shared" si="114"/>
        <v>635</v>
      </c>
      <c r="E187" s="13"/>
      <c r="F187" s="13"/>
      <c r="G187" s="13">
        <f t="shared" si="117"/>
        <v>635</v>
      </c>
      <c r="H187" s="13">
        <f t="shared" si="117"/>
        <v>0</v>
      </c>
      <c r="I187" s="13">
        <f t="shared" si="118"/>
        <v>635</v>
      </c>
      <c r="J187" s="13"/>
      <c r="K187" s="13"/>
      <c r="L187" s="13">
        <f t="shared" si="115"/>
        <v>635</v>
      </c>
      <c r="M187" s="13">
        <f t="shared" si="115"/>
        <v>0</v>
      </c>
      <c r="N187" s="13">
        <f t="shared" si="116"/>
        <v>635</v>
      </c>
      <c r="O187" s="34"/>
      <c r="P187" s="32"/>
      <c r="Q187" s="35"/>
      <c r="R187" s="32"/>
    </row>
    <row r="188" spans="1:18" x14ac:dyDescent="0.2">
      <c r="A188" s="5" t="s">
        <v>96</v>
      </c>
      <c r="B188" s="26">
        <v>2000</v>
      </c>
      <c r="C188" s="26"/>
      <c r="D188" s="5">
        <f t="shared" si="114"/>
        <v>2000</v>
      </c>
      <c r="E188" s="13"/>
      <c r="F188" s="13"/>
      <c r="G188" s="13">
        <f t="shared" si="117"/>
        <v>2000</v>
      </c>
      <c r="H188" s="13">
        <f t="shared" si="117"/>
        <v>0</v>
      </c>
      <c r="I188" s="13">
        <f t="shared" si="118"/>
        <v>2000</v>
      </c>
      <c r="J188" s="13"/>
      <c r="K188" s="13"/>
      <c r="L188" s="13">
        <f t="shared" si="115"/>
        <v>2000</v>
      </c>
      <c r="M188" s="13">
        <f t="shared" si="115"/>
        <v>0</v>
      </c>
      <c r="N188" s="13">
        <f t="shared" si="116"/>
        <v>2000</v>
      </c>
      <c r="O188" s="34"/>
      <c r="P188" s="32"/>
      <c r="Q188" s="35"/>
      <c r="R188" s="32"/>
    </row>
    <row r="189" spans="1:18" x14ac:dyDescent="0.2">
      <c r="A189" s="5" t="s">
        <v>138</v>
      </c>
      <c r="B189" s="26">
        <v>0</v>
      </c>
      <c r="C189" s="26"/>
      <c r="D189" s="5">
        <v>0</v>
      </c>
      <c r="E189" s="13">
        <v>164</v>
      </c>
      <c r="F189" s="13"/>
      <c r="G189" s="13">
        <f t="shared" si="117"/>
        <v>164</v>
      </c>
      <c r="H189" s="13">
        <f t="shared" si="117"/>
        <v>0</v>
      </c>
      <c r="I189" s="13">
        <f t="shared" si="118"/>
        <v>164</v>
      </c>
      <c r="J189" s="13"/>
      <c r="K189" s="13"/>
      <c r="L189" s="13">
        <f t="shared" si="115"/>
        <v>164</v>
      </c>
      <c r="M189" s="13">
        <f t="shared" si="115"/>
        <v>0</v>
      </c>
      <c r="N189" s="13">
        <f t="shared" si="116"/>
        <v>164</v>
      </c>
      <c r="O189" s="34"/>
      <c r="P189" s="32"/>
      <c r="Q189" s="35"/>
      <c r="R189" s="32"/>
    </row>
    <row r="190" spans="1:18" x14ac:dyDescent="0.2">
      <c r="A190" s="5" t="s">
        <v>144</v>
      </c>
      <c r="B190" s="26"/>
      <c r="C190" s="26"/>
      <c r="D190" s="5"/>
      <c r="E190" s="26"/>
      <c r="F190" s="26"/>
      <c r="G190" s="26"/>
      <c r="H190" s="26"/>
      <c r="I190" s="26"/>
      <c r="J190" s="26">
        <v>73</v>
      </c>
      <c r="K190" s="26"/>
      <c r="L190" s="26">
        <v>73</v>
      </c>
      <c r="M190" s="26">
        <f t="shared" si="115"/>
        <v>0</v>
      </c>
      <c r="N190" s="26">
        <f t="shared" si="116"/>
        <v>73</v>
      </c>
      <c r="O190" s="34"/>
      <c r="P190" s="32"/>
      <c r="Q190" s="35"/>
      <c r="R190" s="32"/>
    </row>
    <row r="191" spans="1:18" x14ac:dyDescent="0.2">
      <c r="A191" s="5" t="s">
        <v>145</v>
      </c>
      <c r="B191" s="26"/>
      <c r="C191" s="26"/>
      <c r="D191" s="5"/>
      <c r="E191" s="26"/>
      <c r="F191" s="26"/>
      <c r="G191" s="26"/>
      <c r="H191" s="26"/>
      <c r="I191" s="26"/>
      <c r="J191" s="26">
        <v>1208</v>
      </c>
      <c r="K191" s="26"/>
      <c r="L191" s="26">
        <v>1208</v>
      </c>
      <c r="M191" s="26">
        <f t="shared" si="115"/>
        <v>0</v>
      </c>
      <c r="N191" s="26">
        <f t="shared" si="116"/>
        <v>1208</v>
      </c>
      <c r="O191" s="34"/>
      <c r="P191" s="32"/>
      <c r="Q191" s="35"/>
      <c r="R191" s="32"/>
    </row>
    <row r="192" spans="1:18" x14ac:dyDescent="0.2">
      <c r="A192" s="5" t="s">
        <v>29</v>
      </c>
      <c r="B192" s="26">
        <v>1046</v>
      </c>
      <c r="C192" s="26"/>
      <c r="D192" s="5">
        <f t="shared" si="114"/>
        <v>1046</v>
      </c>
      <c r="E192" s="13"/>
      <c r="F192" s="13"/>
      <c r="G192" s="13">
        <f t="shared" si="117"/>
        <v>1046</v>
      </c>
      <c r="H192" s="13">
        <f t="shared" si="117"/>
        <v>0</v>
      </c>
      <c r="I192" s="13">
        <f t="shared" si="118"/>
        <v>1046</v>
      </c>
      <c r="J192" s="13"/>
      <c r="K192" s="13"/>
      <c r="L192" s="13">
        <f t="shared" si="115"/>
        <v>1046</v>
      </c>
      <c r="M192" s="13">
        <f t="shared" si="115"/>
        <v>0</v>
      </c>
      <c r="N192" s="13">
        <f t="shared" si="116"/>
        <v>1046</v>
      </c>
      <c r="O192" s="34"/>
      <c r="P192" s="32"/>
      <c r="Q192" s="35"/>
      <c r="R192" s="32"/>
    </row>
    <row r="193" spans="1:18" x14ac:dyDescent="0.2">
      <c r="A193" s="5" t="s">
        <v>17</v>
      </c>
      <c r="B193" s="26">
        <v>508</v>
      </c>
      <c r="C193" s="26"/>
      <c r="D193" s="5">
        <f t="shared" si="114"/>
        <v>508</v>
      </c>
      <c r="E193" s="13"/>
      <c r="F193" s="13"/>
      <c r="G193" s="13">
        <f t="shared" si="117"/>
        <v>508</v>
      </c>
      <c r="H193" s="13">
        <f t="shared" si="117"/>
        <v>0</v>
      </c>
      <c r="I193" s="13">
        <f t="shared" si="118"/>
        <v>508</v>
      </c>
      <c r="J193" s="13"/>
      <c r="K193" s="13"/>
      <c r="L193" s="13">
        <f t="shared" si="115"/>
        <v>508</v>
      </c>
      <c r="M193" s="13">
        <f t="shared" si="115"/>
        <v>0</v>
      </c>
      <c r="N193" s="13">
        <f t="shared" si="116"/>
        <v>508</v>
      </c>
      <c r="O193" s="34"/>
      <c r="P193" s="32"/>
      <c r="Q193" s="35"/>
      <c r="R193" s="32"/>
    </row>
    <row r="194" spans="1:18" x14ac:dyDescent="0.2">
      <c r="A194" s="5" t="s">
        <v>13</v>
      </c>
      <c r="B194" s="26">
        <v>1013</v>
      </c>
      <c r="C194" s="26">
        <v>636</v>
      </c>
      <c r="D194" s="5">
        <f t="shared" si="114"/>
        <v>1649</v>
      </c>
      <c r="E194" s="13"/>
      <c r="F194" s="13"/>
      <c r="G194" s="13">
        <f t="shared" si="117"/>
        <v>1013</v>
      </c>
      <c r="H194" s="13">
        <f t="shared" si="117"/>
        <v>636</v>
      </c>
      <c r="I194" s="13">
        <f t="shared" si="118"/>
        <v>1649</v>
      </c>
      <c r="J194" s="13"/>
      <c r="K194" s="13"/>
      <c r="L194" s="13">
        <f t="shared" si="115"/>
        <v>1013</v>
      </c>
      <c r="M194" s="13">
        <f t="shared" si="115"/>
        <v>636</v>
      </c>
      <c r="N194" s="13">
        <f t="shared" si="116"/>
        <v>1649</v>
      </c>
      <c r="O194" s="34"/>
      <c r="P194" s="32"/>
      <c r="Q194" s="35"/>
      <c r="R194" s="32"/>
    </row>
    <row r="195" spans="1:18" x14ac:dyDescent="0.2">
      <c r="A195" s="5" t="s">
        <v>14</v>
      </c>
      <c r="B195" s="26">
        <v>4200</v>
      </c>
      <c r="C195" s="26"/>
      <c r="D195" s="5">
        <f t="shared" si="114"/>
        <v>4200</v>
      </c>
      <c r="E195" s="13"/>
      <c r="F195" s="13"/>
      <c r="G195" s="13">
        <f t="shared" si="117"/>
        <v>4200</v>
      </c>
      <c r="H195" s="13">
        <f t="shared" si="117"/>
        <v>0</v>
      </c>
      <c r="I195" s="13">
        <f t="shared" si="118"/>
        <v>4200</v>
      </c>
      <c r="J195" s="13"/>
      <c r="K195" s="13"/>
      <c r="L195" s="13">
        <f t="shared" si="115"/>
        <v>4200</v>
      </c>
      <c r="M195" s="13">
        <f t="shared" si="115"/>
        <v>0</v>
      </c>
      <c r="N195" s="13">
        <f t="shared" si="116"/>
        <v>4200</v>
      </c>
      <c r="O195" s="34"/>
      <c r="P195" s="32"/>
      <c r="Q195" s="32"/>
      <c r="R195" s="32"/>
    </row>
    <row r="196" spans="1:18" x14ac:dyDescent="0.2">
      <c r="A196" s="5" t="s">
        <v>139</v>
      </c>
      <c r="B196" s="26"/>
      <c r="C196" s="26"/>
      <c r="D196" s="5">
        <v>0</v>
      </c>
      <c r="E196" s="13">
        <v>570</v>
      </c>
      <c r="F196" s="13"/>
      <c r="G196" s="13">
        <f t="shared" si="117"/>
        <v>570</v>
      </c>
      <c r="H196" s="13">
        <f t="shared" si="117"/>
        <v>0</v>
      </c>
      <c r="I196" s="13">
        <f t="shared" si="118"/>
        <v>570</v>
      </c>
      <c r="J196" s="13">
        <v>1970</v>
      </c>
      <c r="K196" s="13"/>
      <c r="L196" s="13">
        <f t="shared" si="115"/>
        <v>2540</v>
      </c>
      <c r="M196" s="13">
        <f t="shared" si="115"/>
        <v>0</v>
      </c>
      <c r="N196" s="13">
        <f t="shared" si="116"/>
        <v>2540</v>
      </c>
      <c r="O196" s="34"/>
      <c r="P196" s="32"/>
      <c r="Q196" s="32"/>
      <c r="R196" s="32"/>
    </row>
    <row r="197" spans="1:18" x14ac:dyDescent="0.2">
      <c r="A197" s="5" t="s">
        <v>146</v>
      </c>
      <c r="B197" s="26"/>
      <c r="C197" s="26"/>
      <c r="D197" s="5">
        <v>0</v>
      </c>
      <c r="E197" s="26"/>
      <c r="F197" s="26"/>
      <c r="G197" s="26">
        <v>0</v>
      </c>
      <c r="H197" s="26">
        <f t="shared" si="117"/>
        <v>0</v>
      </c>
      <c r="I197" s="26">
        <f t="shared" si="118"/>
        <v>0</v>
      </c>
      <c r="J197" s="26">
        <v>351</v>
      </c>
      <c r="K197" s="26"/>
      <c r="L197" s="26">
        <f t="shared" si="115"/>
        <v>351</v>
      </c>
      <c r="M197" s="26">
        <f t="shared" si="115"/>
        <v>0</v>
      </c>
      <c r="N197" s="26">
        <f t="shared" si="116"/>
        <v>351</v>
      </c>
      <c r="O197" s="34"/>
      <c r="P197" s="32"/>
      <c r="Q197" s="32"/>
      <c r="R197" s="32"/>
    </row>
    <row r="198" spans="1:18" x14ac:dyDescent="0.2">
      <c r="A198" s="5" t="s">
        <v>147</v>
      </c>
      <c r="B198" s="26"/>
      <c r="C198" s="26"/>
      <c r="D198" s="5">
        <v>0</v>
      </c>
      <c r="E198" s="26"/>
      <c r="F198" s="26"/>
      <c r="G198" s="26">
        <v>0</v>
      </c>
      <c r="H198" s="26">
        <f t="shared" si="117"/>
        <v>0</v>
      </c>
      <c r="I198" s="26">
        <f t="shared" si="118"/>
        <v>0</v>
      </c>
      <c r="J198" s="26">
        <v>253</v>
      </c>
      <c r="K198" s="26"/>
      <c r="L198" s="26">
        <f t="shared" si="115"/>
        <v>253</v>
      </c>
      <c r="M198" s="26">
        <f t="shared" si="115"/>
        <v>0</v>
      </c>
      <c r="N198" s="26">
        <f t="shared" si="116"/>
        <v>253</v>
      </c>
      <c r="O198" s="34"/>
      <c r="P198" s="32"/>
      <c r="Q198" s="32"/>
      <c r="R198" s="32"/>
    </row>
    <row r="199" spans="1:18" x14ac:dyDescent="0.2">
      <c r="A199" s="5"/>
      <c r="B199" s="13"/>
      <c r="C199" s="13"/>
      <c r="D199" s="19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34"/>
      <c r="P199" s="32"/>
      <c r="Q199" s="32"/>
      <c r="R199" s="32"/>
    </row>
    <row r="200" spans="1:18" x14ac:dyDescent="0.2">
      <c r="A200" s="2" t="s">
        <v>1</v>
      </c>
      <c r="B200" s="3">
        <f t="shared" ref="B200:N200" si="119">SUM(B6,B167,B178)</f>
        <v>6317500</v>
      </c>
      <c r="C200" s="3">
        <f t="shared" si="119"/>
        <v>771380</v>
      </c>
      <c r="D200" s="3">
        <f t="shared" si="119"/>
        <v>7088880</v>
      </c>
      <c r="E200" s="3">
        <f t="shared" si="119"/>
        <v>26143</v>
      </c>
      <c r="F200" s="3">
        <f t="shared" si="119"/>
        <v>0</v>
      </c>
      <c r="G200" s="3">
        <f t="shared" si="119"/>
        <v>6343643</v>
      </c>
      <c r="H200" s="3">
        <f t="shared" si="119"/>
        <v>771380</v>
      </c>
      <c r="I200" s="3">
        <f t="shared" si="119"/>
        <v>7115023</v>
      </c>
      <c r="J200" s="3">
        <f t="shared" si="119"/>
        <v>-1308017</v>
      </c>
      <c r="K200" s="3">
        <f t="shared" si="119"/>
        <v>-266981</v>
      </c>
      <c r="L200" s="3">
        <f t="shared" si="119"/>
        <v>5035626</v>
      </c>
      <c r="M200" s="3">
        <f t="shared" si="119"/>
        <v>504399</v>
      </c>
      <c r="N200" s="3">
        <f t="shared" si="119"/>
        <v>5540025</v>
      </c>
      <c r="O200" s="34"/>
      <c r="P200" s="32"/>
      <c r="Q200" s="32"/>
      <c r="R200" s="32"/>
    </row>
    <row r="201" spans="1:18" x14ac:dyDescent="0.2">
      <c r="D201" s="18">
        <f>SUM(B200:C200)</f>
        <v>7088880</v>
      </c>
      <c r="O201" s="32"/>
      <c r="P201" s="32"/>
      <c r="Q201" s="32"/>
      <c r="R201" s="32"/>
    </row>
    <row r="202" spans="1:18" x14ac:dyDescent="0.2">
      <c r="A202" s="1"/>
      <c r="O202" s="32"/>
      <c r="P202" s="32"/>
      <c r="Q202" s="32"/>
      <c r="R202" s="32"/>
    </row>
    <row r="203" spans="1:18" x14ac:dyDescent="0.2">
      <c r="A203" s="1"/>
      <c r="O203" s="32"/>
      <c r="P203" s="32"/>
      <c r="Q203" s="32"/>
      <c r="R203" s="32"/>
    </row>
    <row r="204" spans="1:18" x14ac:dyDescent="0.2">
      <c r="A204" s="1"/>
      <c r="O204" s="32"/>
      <c r="P204" s="32"/>
      <c r="Q204" s="32"/>
      <c r="R204" s="32"/>
    </row>
    <row r="205" spans="1:18" x14ac:dyDescent="0.2">
      <c r="A205" s="1"/>
      <c r="O205" s="32"/>
      <c r="P205" s="32"/>
      <c r="Q205" s="32"/>
      <c r="R205" s="32"/>
    </row>
    <row r="206" spans="1:18" x14ac:dyDescent="0.2">
      <c r="A206" s="1"/>
      <c r="O206" s="32"/>
      <c r="P206" s="32"/>
      <c r="Q206" s="32"/>
      <c r="R206" s="32"/>
    </row>
    <row r="207" spans="1:18" x14ac:dyDescent="0.2">
      <c r="A207" s="1"/>
      <c r="O207" s="32"/>
      <c r="P207" s="32"/>
      <c r="Q207" s="32"/>
      <c r="R207" s="32"/>
    </row>
    <row r="208" spans="1:18" x14ac:dyDescent="0.2">
      <c r="A208" s="1"/>
      <c r="O208" s="32"/>
      <c r="P208" s="32"/>
      <c r="Q208" s="32"/>
      <c r="R208" s="32"/>
    </row>
    <row r="209" spans="1:18" x14ac:dyDescent="0.2">
      <c r="A209" s="1"/>
      <c r="O209" s="32"/>
      <c r="P209" s="32"/>
      <c r="Q209" s="32"/>
      <c r="R209" s="32"/>
    </row>
    <row r="210" spans="1:18" x14ac:dyDescent="0.2">
      <c r="A210" s="1"/>
      <c r="O210" s="32"/>
      <c r="P210" s="32"/>
      <c r="Q210" s="32"/>
      <c r="R210" s="32"/>
    </row>
    <row r="211" spans="1:18" x14ac:dyDescent="0.2">
      <c r="A211" s="1"/>
      <c r="O211" s="32"/>
      <c r="P211" s="32"/>
      <c r="Q211" s="32"/>
      <c r="R211" s="32"/>
    </row>
    <row r="212" spans="1:18" x14ac:dyDescent="0.2">
      <c r="A212" s="1"/>
      <c r="O212" s="32"/>
      <c r="P212" s="32"/>
      <c r="Q212" s="32"/>
      <c r="R212" s="32"/>
    </row>
    <row r="213" spans="1:18" x14ac:dyDescent="0.2">
      <c r="A213" s="1"/>
      <c r="O213" s="32"/>
      <c r="P213" s="32"/>
      <c r="Q213" s="32"/>
      <c r="R213" s="32"/>
    </row>
    <row r="214" spans="1:18" x14ac:dyDescent="0.2">
      <c r="A214" s="1"/>
    </row>
    <row r="215" spans="1:18" x14ac:dyDescent="0.2">
      <c r="A215" s="1"/>
    </row>
    <row r="216" spans="1:18" x14ac:dyDescent="0.2">
      <c r="A216" s="1"/>
    </row>
    <row r="217" spans="1:18" x14ac:dyDescent="0.2">
      <c r="A217" s="1"/>
    </row>
    <row r="218" spans="1:18" x14ac:dyDescent="0.2">
      <c r="A218" s="1"/>
    </row>
    <row r="219" spans="1:18" x14ac:dyDescent="0.2">
      <c r="A219" s="1"/>
    </row>
    <row r="220" spans="1:18" x14ac:dyDescent="0.2">
      <c r="A220" s="1"/>
    </row>
    <row r="221" spans="1:18" x14ac:dyDescent="0.2">
      <c r="A221" s="1"/>
    </row>
    <row r="222" spans="1:18" x14ac:dyDescent="0.2">
      <c r="A222" s="1"/>
    </row>
    <row r="223" spans="1:18" x14ac:dyDescent="0.2">
      <c r="A223" s="1"/>
    </row>
    <row r="224" spans="1:18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</sheetData>
  <mergeCells count="7">
    <mergeCell ref="L4:N4"/>
    <mergeCell ref="A2:D2"/>
    <mergeCell ref="A4:A5"/>
    <mergeCell ref="B4:D4"/>
    <mergeCell ref="E4:F4"/>
    <mergeCell ref="G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 alignWithMargins="0">
    <oddFooter xml:space="preserve">&amp;C&amp;P&amp;R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BD75-0D70-4DD3-B830-58A289284B4A}">
  <sheetPr>
    <pageSetUpPr fitToPage="1"/>
  </sheetPr>
  <dimension ref="A1:O428"/>
  <sheetViews>
    <sheetView zoomScaleNormal="100" zoomScaleSheetLayoutView="100" workbookViewId="0">
      <pane ySplit="5" topLeftCell="A82" activePane="bottomLeft" state="frozen"/>
      <selection pane="bottomLeft" activeCell="O3" sqref="O3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hidden="1" customWidth="1"/>
  </cols>
  <sheetData>
    <row r="1" spans="1:15" ht="11.25" customHeight="1" x14ac:dyDescent="0.2">
      <c r="I1" s="17"/>
      <c r="N1" s="17" t="s">
        <v>19</v>
      </c>
    </row>
    <row r="2" spans="1:15" ht="12" customHeight="1" x14ac:dyDescent="0.2">
      <c r="A2" s="46" t="s">
        <v>125</v>
      </c>
      <c r="B2" s="46"/>
      <c r="C2" s="46"/>
      <c r="D2" s="46"/>
    </row>
    <row r="3" spans="1:15" x14ac:dyDescent="0.2">
      <c r="I3" s="6"/>
      <c r="N3" s="6" t="s">
        <v>4</v>
      </c>
    </row>
    <row r="4" spans="1:15" ht="24.75" customHeight="1" x14ac:dyDescent="0.2">
      <c r="A4" s="47" t="s">
        <v>0</v>
      </c>
      <c r="B4" s="45" t="s">
        <v>126</v>
      </c>
      <c r="C4" s="45"/>
      <c r="D4" s="45"/>
      <c r="E4" s="45" t="s">
        <v>124</v>
      </c>
      <c r="F4" s="45"/>
      <c r="G4" s="45" t="s">
        <v>140</v>
      </c>
      <c r="H4" s="45"/>
      <c r="I4" s="45"/>
      <c r="J4" s="45" t="s">
        <v>124</v>
      </c>
      <c r="K4" s="45"/>
      <c r="L4" s="45" t="s">
        <v>141</v>
      </c>
      <c r="M4" s="45"/>
      <c r="N4" s="45"/>
    </row>
    <row r="5" spans="1:15" ht="45.75" customHeight="1" x14ac:dyDescent="0.2">
      <c r="A5" s="48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</row>
    <row r="6" spans="1:15" ht="15" customHeight="1" x14ac:dyDescent="0.2">
      <c r="A6" s="7" t="s">
        <v>8</v>
      </c>
      <c r="B6" s="9">
        <f t="shared" ref="B6:C6" si="0">B8+B20+B25+B30+B35+B65+B68+B71+B75+B84+B92+B95+B109+B117+B138+B142+B145+B148+B152+B155+B158</f>
        <v>6292346</v>
      </c>
      <c r="C6" s="9">
        <f t="shared" si="0"/>
        <v>770744</v>
      </c>
      <c r="D6" s="9">
        <f>D8+D20+D25+D30+D35+D65+D68+D71+D75+D84+D92+D95+D109+D117+D138+D142+D145+D148+D152+D155+D158</f>
        <v>7063090</v>
      </c>
      <c r="E6" s="9">
        <f t="shared" ref="E6:N6" si="1">E8+E20+E25+E30+E35+E65+E68+E71+E75+E84+E92+E95+E109+E117+E138+E142+E145+E148+E152+E155+E158</f>
        <v>22818</v>
      </c>
      <c r="F6" s="9">
        <f t="shared" si="1"/>
        <v>0</v>
      </c>
      <c r="G6" s="9">
        <f t="shared" si="1"/>
        <v>6315164</v>
      </c>
      <c r="H6" s="9">
        <f t="shared" si="1"/>
        <v>770744</v>
      </c>
      <c r="I6" s="9">
        <f t="shared" si="1"/>
        <v>7085908</v>
      </c>
      <c r="J6" s="9">
        <f t="shared" si="1"/>
        <v>71788</v>
      </c>
      <c r="K6" s="9">
        <f t="shared" si="1"/>
        <v>3019</v>
      </c>
      <c r="L6" s="9">
        <f t="shared" si="1"/>
        <v>6386952</v>
      </c>
      <c r="M6" s="9">
        <f t="shared" si="1"/>
        <v>773763</v>
      </c>
      <c r="N6" s="9">
        <f t="shared" si="1"/>
        <v>7160715</v>
      </c>
    </row>
    <row r="7" spans="1:15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5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N8" si="2">SUM(E9:E19)</f>
        <v>0</v>
      </c>
      <c r="F8" s="14">
        <f t="shared" si="2"/>
        <v>0</v>
      </c>
      <c r="G8" s="14">
        <f t="shared" si="2"/>
        <v>1926169</v>
      </c>
      <c r="H8" s="14">
        <f t="shared" si="2"/>
        <v>460744</v>
      </c>
      <c r="I8" s="14">
        <f t="shared" si="2"/>
        <v>2386913</v>
      </c>
      <c r="J8" s="14">
        <f t="shared" si="2"/>
        <v>251</v>
      </c>
      <c r="K8" s="14">
        <f t="shared" si="2"/>
        <v>-251</v>
      </c>
      <c r="L8" s="14">
        <f t="shared" si="2"/>
        <v>1926420</v>
      </c>
      <c r="M8" s="14">
        <f t="shared" si="2"/>
        <v>460493</v>
      </c>
      <c r="N8" s="14">
        <f t="shared" si="2"/>
        <v>2386913</v>
      </c>
    </row>
    <row r="9" spans="1:15" ht="12.75" customHeight="1" x14ac:dyDescent="0.2">
      <c r="A9" s="4" t="s">
        <v>22</v>
      </c>
      <c r="B9" s="13"/>
      <c r="C9" s="13"/>
      <c r="D9" s="13">
        <f t="shared" ref="D9:D18" si="3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5" ht="12.75" customHeight="1" x14ac:dyDescent="0.2">
      <c r="A10" s="4" t="s">
        <v>23</v>
      </c>
      <c r="B10" s="13">
        <v>471748</v>
      </c>
      <c r="C10" s="13"/>
      <c r="D10" s="13">
        <f t="shared" si="3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</row>
    <row r="11" spans="1:15" ht="12.75" customHeight="1" x14ac:dyDescent="0.2">
      <c r="A11" s="19" t="s">
        <v>37</v>
      </c>
      <c r="B11" s="15">
        <v>471452</v>
      </c>
      <c r="C11" s="15"/>
      <c r="D11" s="13">
        <f t="shared" si="3"/>
        <v>471452</v>
      </c>
      <c r="E11" s="13"/>
      <c r="F11" s="13"/>
      <c r="G11" s="13">
        <f t="shared" ref="G11:H89" si="4">+B11+E11</f>
        <v>471452</v>
      </c>
      <c r="H11" s="13">
        <f t="shared" si="4"/>
        <v>0</v>
      </c>
      <c r="I11" s="13">
        <f t="shared" ref="I11:I89" si="5">+G11+H11</f>
        <v>471452</v>
      </c>
      <c r="J11" s="13"/>
      <c r="K11" s="13"/>
      <c r="L11" s="13">
        <f t="shared" ref="L11:M18" si="6">+G11+J11</f>
        <v>471452</v>
      </c>
      <c r="M11" s="13">
        <f t="shared" si="6"/>
        <v>0</v>
      </c>
      <c r="N11" s="13">
        <f t="shared" ref="N11:N18" si="7">+L11+M11</f>
        <v>471452</v>
      </c>
    </row>
    <row r="12" spans="1:15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4"/>
        <v>48243</v>
      </c>
      <c r="H12" s="13">
        <f t="shared" si="4"/>
        <v>0</v>
      </c>
      <c r="I12" s="13">
        <f t="shared" si="5"/>
        <v>48243</v>
      </c>
      <c r="J12" s="13"/>
      <c r="K12" s="13"/>
      <c r="L12" s="13">
        <f t="shared" si="6"/>
        <v>48243</v>
      </c>
      <c r="M12" s="13">
        <f t="shared" si="6"/>
        <v>0</v>
      </c>
      <c r="N12" s="13">
        <f t="shared" si="7"/>
        <v>48243</v>
      </c>
      <c r="O12">
        <v>68845</v>
      </c>
    </row>
    <row r="13" spans="1:15" ht="12.75" customHeight="1" x14ac:dyDescent="0.2">
      <c r="A13" s="19" t="s">
        <v>39</v>
      </c>
      <c r="B13" s="15">
        <v>180877</v>
      </c>
      <c r="C13" s="15"/>
      <c r="D13" s="19">
        <f t="shared" si="3"/>
        <v>180877</v>
      </c>
      <c r="E13" s="13"/>
      <c r="F13" s="13"/>
      <c r="G13" s="13">
        <f t="shared" si="4"/>
        <v>180877</v>
      </c>
      <c r="H13" s="13">
        <f t="shared" si="4"/>
        <v>0</v>
      </c>
      <c r="I13" s="13">
        <f t="shared" si="5"/>
        <v>180877</v>
      </c>
      <c r="J13" s="13"/>
      <c r="K13" s="13"/>
      <c r="L13" s="13">
        <f t="shared" si="6"/>
        <v>180877</v>
      </c>
      <c r="M13" s="13">
        <f t="shared" si="6"/>
        <v>0</v>
      </c>
      <c r="N13" s="13">
        <f t="shared" si="7"/>
        <v>180877</v>
      </c>
    </row>
    <row r="14" spans="1:15" ht="12.75" customHeight="1" x14ac:dyDescent="0.2">
      <c r="A14" s="19" t="s">
        <v>43</v>
      </c>
      <c r="B14" s="15">
        <v>155000</v>
      </c>
      <c r="C14" s="15"/>
      <c r="D14" s="19">
        <f t="shared" si="3"/>
        <v>155000</v>
      </c>
      <c r="E14" s="13"/>
      <c r="F14" s="13"/>
      <c r="G14" s="13">
        <f t="shared" si="4"/>
        <v>155000</v>
      </c>
      <c r="H14" s="13">
        <f t="shared" si="4"/>
        <v>0</v>
      </c>
      <c r="I14" s="13">
        <f t="shared" si="5"/>
        <v>155000</v>
      </c>
      <c r="J14" s="13"/>
      <c r="K14" s="13"/>
      <c r="L14" s="13">
        <f t="shared" si="6"/>
        <v>155000</v>
      </c>
      <c r="M14" s="13">
        <f t="shared" si="6"/>
        <v>0</v>
      </c>
      <c r="N14" s="13">
        <f t="shared" si="7"/>
        <v>155000</v>
      </c>
    </row>
    <row r="15" spans="1:15" ht="12.75" customHeight="1" x14ac:dyDescent="0.2">
      <c r="A15" s="19" t="s">
        <v>120</v>
      </c>
      <c r="B15" s="15"/>
      <c r="C15" s="15">
        <v>250711</v>
      </c>
      <c r="D15" s="19">
        <f t="shared" si="3"/>
        <v>250711</v>
      </c>
      <c r="E15" s="13"/>
      <c r="F15" s="13"/>
      <c r="G15" s="13">
        <f t="shared" si="4"/>
        <v>0</v>
      </c>
      <c r="H15" s="13">
        <f t="shared" si="4"/>
        <v>250711</v>
      </c>
      <c r="I15" s="13">
        <f t="shared" si="5"/>
        <v>250711</v>
      </c>
      <c r="J15" s="13">
        <v>251</v>
      </c>
      <c r="K15" s="13">
        <v>-251</v>
      </c>
      <c r="L15" s="13">
        <f t="shared" si="6"/>
        <v>251</v>
      </c>
      <c r="M15" s="13">
        <f t="shared" si="6"/>
        <v>250460</v>
      </c>
      <c r="N15" s="13">
        <f t="shared" si="7"/>
        <v>250711</v>
      </c>
    </row>
    <row r="16" spans="1:15" ht="12.75" customHeight="1" x14ac:dyDescent="0.2">
      <c r="A16" s="4" t="s">
        <v>121</v>
      </c>
      <c r="B16" s="15"/>
      <c r="C16" s="15">
        <v>210033</v>
      </c>
      <c r="D16" s="19">
        <f t="shared" si="3"/>
        <v>210033</v>
      </c>
      <c r="E16" s="13"/>
      <c r="F16" s="13"/>
      <c r="G16" s="13">
        <f t="shared" si="4"/>
        <v>0</v>
      </c>
      <c r="H16" s="13">
        <f t="shared" si="4"/>
        <v>210033</v>
      </c>
      <c r="I16" s="13">
        <f t="shared" si="5"/>
        <v>210033</v>
      </c>
      <c r="J16" s="13"/>
      <c r="K16" s="13"/>
      <c r="L16" s="13">
        <f t="shared" si="6"/>
        <v>0</v>
      </c>
      <c r="M16" s="13">
        <f t="shared" si="6"/>
        <v>210033</v>
      </c>
      <c r="N16" s="13">
        <f t="shared" si="7"/>
        <v>210033</v>
      </c>
    </row>
    <row r="17" spans="1:14" ht="12.75" customHeight="1" x14ac:dyDescent="0.2">
      <c r="A17" s="4" t="s">
        <v>122</v>
      </c>
      <c r="B17" s="15">
        <v>551444</v>
      </c>
      <c r="C17" s="15"/>
      <c r="D17" s="19">
        <f t="shared" si="3"/>
        <v>551444</v>
      </c>
      <c r="E17" s="13"/>
      <c r="F17" s="13"/>
      <c r="G17" s="13">
        <f t="shared" si="4"/>
        <v>551444</v>
      </c>
      <c r="H17" s="13">
        <f t="shared" si="4"/>
        <v>0</v>
      </c>
      <c r="I17" s="13">
        <f t="shared" si="5"/>
        <v>551444</v>
      </c>
      <c r="J17" s="13"/>
      <c r="K17" s="13"/>
      <c r="L17" s="13">
        <f t="shared" si="6"/>
        <v>551444</v>
      </c>
      <c r="M17" s="13">
        <f t="shared" si="6"/>
        <v>0</v>
      </c>
      <c r="N17" s="13">
        <f t="shared" si="7"/>
        <v>551444</v>
      </c>
    </row>
    <row r="18" spans="1:14" ht="12.75" customHeight="1" x14ac:dyDescent="0.2">
      <c r="A18" s="4" t="s">
        <v>123</v>
      </c>
      <c r="B18" s="15">
        <v>47405</v>
      </c>
      <c r="C18" s="15"/>
      <c r="D18" s="19">
        <f t="shared" si="3"/>
        <v>47405</v>
      </c>
      <c r="E18" s="13"/>
      <c r="F18" s="13"/>
      <c r="G18" s="13">
        <f t="shared" si="4"/>
        <v>47405</v>
      </c>
      <c r="H18" s="13">
        <f t="shared" si="4"/>
        <v>0</v>
      </c>
      <c r="I18" s="13">
        <f t="shared" si="5"/>
        <v>47405</v>
      </c>
      <c r="J18" s="13"/>
      <c r="K18" s="13"/>
      <c r="L18" s="13">
        <f t="shared" si="6"/>
        <v>47405</v>
      </c>
      <c r="M18" s="13">
        <f t="shared" si="6"/>
        <v>0</v>
      </c>
      <c r="N18" s="13">
        <f t="shared" si="7"/>
        <v>47405</v>
      </c>
    </row>
    <row r="19" spans="1:14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2.75" customHeight="1" x14ac:dyDescent="0.2">
      <c r="A20" s="3" t="s">
        <v>25</v>
      </c>
      <c r="B20" s="23">
        <f>SUM(B21:B23)</f>
        <v>1500</v>
      </c>
      <c r="C20" s="23">
        <f t="shared" ref="C20:N20" si="8">SUM(C21:C23)</f>
        <v>0</v>
      </c>
      <c r="D20" s="23">
        <f t="shared" si="8"/>
        <v>1500</v>
      </c>
      <c r="E20" s="23">
        <f t="shared" si="8"/>
        <v>0</v>
      </c>
      <c r="F20" s="23">
        <f t="shared" si="8"/>
        <v>0</v>
      </c>
      <c r="G20" s="23">
        <f t="shared" si="8"/>
        <v>1500</v>
      </c>
      <c r="H20" s="23">
        <f t="shared" si="8"/>
        <v>0</v>
      </c>
      <c r="I20" s="23">
        <f t="shared" si="8"/>
        <v>1500</v>
      </c>
      <c r="J20" s="23">
        <f t="shared" si="8"/>
        <v>6151</v>
      </c>
      <c r="K20" s="23">
        <f t="shared" si="8"/>
        <v>0</v>
      </c>
      <c r="L20" s="23">
        <f t="shared" si="8"/>
        <v>7651</v>
      </c>
      <c r="M20" s="23">
        <f t="shared" si="8"/>
        <v>0</v>
      </c>
      <c r="N20" s="23">
        <f t="shared" si="8"/>
        <v>7651</v>
      </c>
    </row>
    <row r="21" spans="1:14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4"/>
        <v>1500</v>
      </c>
      <c r="H21" s="13">
        <f t="shared" si="4"/>
        <v>0</v>
      </c>
      <c r="I21" s="13">
        <f t="shared" si="5"/>
        <v>1500</v>
      </c>
      <c r="J21" s="13"/>
      <c r="K21" s="13"/>
      <c r="L21" s="13">
        <f t="shared" ref="L21:M23" si="9">+G21+J21</f>
        <v>1500</v>
      </c>
      <c r="M21" s="13">
        <f t="shared" si="9"/>
        <v>0</v>
      </c>
      <c r="N21" s="13">
        <f t="shared" ref="N21:N23" si="10">+L21+M21</f>
        <v>1500</v>
      </c>
    </row>
    <row r="22" spans="1:14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si="9"/>
        <v>1151</v>
      </c>
      <c r="M22" s="13">
        <f t="shared" si="9"/>
        <v>0</v>
      </c>
      <c r="N22" s="13">
        <f t="shared" si="10"/>
        <v>1151</v>
      </c>
    </row>
    <row r="23" spans="1:14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si="9"/>
        <v>5000</v>
      </c>
      <c r="M23" s="13">
        <f t="shared" si="9"/>
        <v>0</v>
      </c>
      <c r="N23" s="13">
        <f t="shared" si="10"/>
        <v>5000</v>
      </c>
    </row>
    <row r="24" spans="1:14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N25" si="11">SUM(E26:E28)</f>
        <v>0</v>
      </c>
      <c r="F25" s="3">
        <f t="shared" si="11"/>
        <v>0</v>
      </c>
      <c r="G25" s="3">
        <f t="shared" si="11"/>
        <v>124000</v>
      </c>
      <c r="H25" s="3">
        <f t="shared" si="11"/>
        <v>0</v>
      </c>
      <c r="I25" s="3">
        <f t="shared" si="11"/>
        <v>124000</v>
      </c>
      <c r="J25" s="3">
        <f t="shared" si="11"/>
        <v>0</v>
      </c>
      <c r="K25" s="3">
        <f t="shared" si="11"/>
        <v>0</v>
      </c>
      <c r="L25" s="3">
        <f t="shared" si="11"/>
        <v>124000</v>
      </c>
      <c r="M25" s="3">
        <f t="shared" si="11"/>
        <v>0</v>
      </c>
      <c r="N25" s="3">
        <f t="shared" si="11"/>
        <v>124000</v>
      </c>
    </row>
    <row r="26" spans="1:14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4"/>
        <v>112000</v>
      </c>
      <c r="H26" s="13">
        <f t="shared" si="4"/>
        <v>0</v>
      </c>
      <c r="I26" s="13">
        <f t="shared" si="5"/>
        <v>112000</v>
      </c>
      <c r="J26" s="13"/>
      <c r="K26" s="13"/>
      <c r="L26" s="13">
        <f t="shared" ref="L26:M28" si="12">+G26+J26</f>
        <v>112000</v>
      </c>
      <c r="M26" s="13">
        <f t="shared" si="12"/>
        <v>0</v>
      </c>
      <c r="N26" s="13">
        <f t="shared" ref="N26:N28" si="13">+L26+M26</f>
        <v>112000</v>
      </c>
    </row>
    <row r="27" spans="1:14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4"/>
        <v>7000</v>
      </c>
      <c r="H27" s="13">
        <f t="shared" si="4"/>
        <v>0</v>
      </c>
      <c r="I27" s="13">
        <f t="shared" si="5"/>
        <v>7000</v>
      </c>
      <c r="J27" s="13"/>
      <c r="K27" s="13"/>
      <c r="L27" s="13">
        <f t="shared" si="12"/>
        <v>7000</v>
      </c>
      <c r="M27" s="13">
        <f t="shared" si="12"/>
        <v>0</v>
      </c>
      <c r="N27" s="13">
        <f t="shared" si="13"/>
        <v>7000</v>
      </c>
    </row>
    <row r="28" spans="1:14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4"/>
        <v>5000</v>
      </c>
      <c r="H28" s="13">
        <f t="shared" si="4"/>
        <v>0</v>
      </c>
      <c r="I28" s="13">
        <f t="shared" si="5"/>
        <v>5000</v>
      </c>
      <c r="J28" s="13"/>
      <c r="K28" s="13"/>
      <c r="L28" s="13">
        <f t="shared" si="12"/>
        <v>5000</v>
      </c>
      <c r="M28" s="13">
        <f t="shared" si="12"/>
        <v>0</v>
      </c>
      <c r="N28" s="13">
        <f t="shared" si="13"/>
        <v>5000</v>
      </c>
    </row>
    <row r="29" spans="1:14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2.75" customHeight="1" x14ac:dyDescent="0.2">
      <c r="A30" s="2" t="s">
        <v>7</v>
      </c>
      <c r="B30" s="3">
        <f>SUM(B31:B33)</f>
        <v>1792870</v>
      </c>
      <c r="C30" s="3">
        <f t="shared" ref="C30:N30" si="14">SUM(C31:C33)</f>
        <v>0</v>
      </c>
      <c r="D30" s="3">
        <f t="shared" si="14"/>
        <v>1792870</v>
      </c>
      <c r="E30" s="3">
        <f t="shared" si="14"/>
        <v>0</v>
      </c>
      <c r="F30" s="3">
        <f t="shared" si="14"/>
        <v>0</v>
      </c>
      <c r="G30" s="3">
        <f t="shared" si="14"/>
        <v>1792870</v>
      </c>
      <c r="H30" s="3">
        <f t="shared" si="14"/>
        <v>0</v>
      </c>
      <c r="I30" s="3">
        <f t="shared" si="14"/>
        <v>1792870</v>
      </c>
      <c r="J30" s="3">
        <f t="shared" si="14"/>
        <v>0</v>
      </c>
      <c r="K30" s="3">
        <f t="shared" si="14"/>
        <v>2330</v>
      </c>
      <c r="L30" s="3">
        <f t="shared" si="14"/>
        <v>1792870</v>
      </c>
      <c r="M30" s="3">
        <f t="shared" si="14"/>
        <v>2330</v>
      </c>
      <c r="N30" s="3">
        <f t="shared" si="14"/>
        <v>1795200</v>
      </c>
    </row>
    <row r="31" spans="1:14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4"/>
        <v>1792870</v>
      </c>
      <c r="H31" s="13">
        <f t="shared" si="4"/>
        <v>0</v>
      </c>
      <c r="I31" s="13">
        <f t="shared" si="5"/>
        <v>1792870</v>
      </c>
      <c r="J31" s="13"/>
      <c r="K31" s="13"/>
      <c r="L31" s="13">
        <f t="shared" ref="L31:M33" si="15">+G31+J31</f>
        <v>1792870</v>
      </c>
      <c r="M31" s="13">
        <f t="shared" si="15"/>
        <v>0</v>
      </c>
      <c r="N31" s="13">
        <f t="shared" ref="N31:N33" si="16">+L31+M31</f>
        <v>1792870</v>
      </c>
    </row>
    <row r="32" spans="1:14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13"/>
      <c r="K32" s="13">
        <v>1350</v>
      </c>
      <c r="L32" s="13">
        <f t="shared" si="15"/>
        <v>0</v>
      </c>
      <c r="M32" s="13">
        <f t="shared" si="15"/>
        <v>1350</v>
      </c>
      <c r="N32" s="13">
        <f t="shared" si="16"/>
        <v>1350</v>
      </c>
    </row>
    <row r="33" spans="1:15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13"/>
      <c r="K33" s="13">
        <v>980</v>
      </c>
      <c r="L33" s="13">
        <f t="shared" si="15"/>
        <v>0</v>
      </c>
      <c r="M33" s="13">
        <f t="shared" si="15"/>
        <v>980</v>
      </c>
      <c r="N33" s="13">
        <f t="shared" si="16"/>
        <v>980</v>
      </c>
    </row>
    <row r="34" spans="1:15" ht="12.75" customHeight="1" x14ac:dyDescent="0.2">
      <c r="A34" s="4"/>
      <c r="B34" s="15"/>
      <c r="C34" s="15"/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5" ht="12.75" customHeight="1" x14ac:dyDescent="0.2">
      <c r="A35" s="2" t="s">
        <v>5</v>
      </c>
      <c r="B35" s="20">
        <f>SUM(B36:B64)</f>
        <v>2159720</v>
      </c>
      <c r="C35" s="20">
        <f t="shared" ref="C35:N35" si="17">SUM(C36:C64)</f>
        <v>0</v>
      </c>
      <c r="D35" s="20">
        <f t="shared" si="17"/>
        <v>2159720</v>
      </c>
      <c r="E35" s="20">
        <f t="shared" si="17"/>
        <v>1133</v>
      </c>
      <c r="F35" s="20">
        <f t="shared" si="17"/>
        <v>0</v>
      </c>
      <c r="G35" s="20">
        <f t="shared" si="17"/>
        <v>2160853</v>
      </c>
      <c r="H35" s="20">
        <f t="shared" si="17"/>
        <v>0</v>
      </c>
      <c r="I35" s="20">
        <f t="shared" si="17"/>
        <v>2160853</v>
      </c>
      <c r="J35" s="20">
        <f t="shared" si="17"/>
        <v>21768</v>
      </c>
      <c r="K35" s="20">
        <f t="shared" si="17"/>
        <v>0</v>
      </c>
      <c r="L35" s="20">
        <f t="shared" si="17"/>
        <v>2182621</v>
      </c>
      <c r="M35" s="20">
        <f t="shared" si="17"/>
        <v>0</v>
      </c>
      <c r="N35" s="20">
        <f t="shared" si="17"/>
        <v>2182621</v>
      </c>
    </row>
    <row r="36" spans="1:15" ht="12.75" customHeight="1" x14ac:dyDescent="0.2">
      <c r="A36" s="25" t="s">
        <v>45</v>
      </c>
      <c r="B36" s="20"/>
      <c r="C36" s="20"/>
      <c r="D36" s="20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5" ht="12.75" customHeight="1" x14ac:dyDescent="0.2">
      <c r="A37" s="4" t="s">
        <v>67</v>
      </c>
      <c r="B37" s="19">
        <v>95000</v>
      </c>
      <c r="C37" s="19"/>
      <c r="D37" s="15">
        <f t="shared" ref="D37:D51" si="18">SUM(B37:C37)</f>
        <v>95000</v>
      </c>
      <c r="E37" s="13"/>
      <c r="F37" s="13"/>
      <c r="G37" s="13">
        <f t="shared" si="4"/>
        <v>95000</v>
      </c>
      <c r="H37" s="13">
        <f t="shared" si="4"/>
        <v>0</v>
      </c>
      <c r="I37" s="13">
        <f t="shared" si="5"/>
        <v>95000</v>
      </c>
      <c r="J37" s="13"/>
      <c r="K37" s="13"/>
      <c r="L37" s="13">
        <f t="shared" ref="L37:M53" si="19">+G37+J37</f>
        <v>95000</v>
      </c>
      <c r="M37" s="13">
        <f t="shared" si="19"/>
        <v>0</v>
      </c>
      <c r="N37" s="13">
        <f t="shared" ref="N37:N54" si="20">+L37+M37</f>
        <v>95000</v>
      </c>
    </row>
    <row r="38" spans="1:15" ht="12.75" customHeight="1" x14ac:dyDescent="0.2">
      <c r="A38" s="4" t="s">
        <v>68</v>
      </c>
      <c r="B38" s="19">
        <v>50000</v>
      </c>
      <c r="C38" s="19"/>
      <c r="D38" s="15">
        <f t="shared" si="18"/>
        <v>50000</v>
      </c>
      <c r="E38" s="13"/>
      <c r="F38" s="13"/>
      <c r="G38" s="13">
        <f t="shared" si="4"/>
        <v>50000</v>
      </c>
      <c r="H38" s="13">
        <f t="shared" si="4"/>
        <v>0</v>
      </c>
      <c r="I38" s="13">
        <f t="shared" si="5"/>
        <v>50000</v>
      </c>
      <c r="J38" s="13"/>
      <c r="K38" s="13"/>
      <c r="L38" s="13">
        <f t="shared" si="19"/>
        <v>50000</v>
      </c>
      <c r="M38" s="13">
        <f t="shared" si="19"/>
        <v>0</v>
      </c>
      <c r="N38" s="13">
        <f t="shared" si="20"/>
        <v>50000</v>
      </c>
    </row>
    <row r="39" spans="1:15" ht="12.75" customHeight="1" x14ac:dyDescent="0.2">
      <c r="A39" s="4" t="s">
        <v>69</v>
      </c>
      <c r="B39" s="19">
        <v>85000</v>
      </c>
      <c r="C39" s="19"/>
      <c r="D39" s="15">
        <f t="shared" si="18"/>
        <v>85000</v>
      </c>
      <c r="E39" s="13"/>
      <c r="F39" s="13"/>
      <c r="G39" s="13">
        <f t="shared" si="4"/>
        <v>85000</v>
      </c>
      <c r="H39" s="13">
        <f t="shared" si="4"/>
        <v>0</v>
      </c>
      <c r="I39" s="13">
        <f t="shared" si="5"/>
        <v>85000</v>
      </c>
      <c r="J39" s="13"/>
      <c r="K39" s="13"/>
      <c r="L39" s="13">
        <f t="shared" si="19"/>
        <v>85000</v>
      </c>
      <c r="M39" s="13">
        <f t="shared" si="19"/>
        <v>0</v>
      </c>
      <c r="N39" s="13">
        <f t="shared" si="20"/>
        <v>85000</v>
      </c>
    </row>
    <row r="40" spans="1:15" ht="12.75" customHeight="1" x14ac:dyDescent="0.2">
      <c r="A40" s="4" t="s">
        <v>70</v>
      </c>
      <c r="B40" s="19">
        <v>28000</v>
      </c>
      <c r="C40" s="19"/>
      <c r="D40" s="15">
        <f t="shared" si="18"/>
        <v>28000</v>
      </c>
      <c r="E40" s="13"/>
      <c r="F40" s="13"/>
      <c r="G40" s="13">
        <f t="shared" si="4"/>
        <v>28000</v>
      </c>
      <c r="H40" s="13">
        <f t="shared" si="4"/>
        <v>0</v>
      </c>
      <c r="I40" s="13">
        <f t="shared" si="5"/>
        <v>28000</v>
      </c>
      <c r="J40" s="13">
        <v>-3696</v>
      </c>
      <c r="K40" s="13"/>
      <c r="L40" s="13">
        <f t="shared" si="19"/>
        <v>24304</v>
      </c>
      <c r="M40" s="13">
        <f t="shared" si="19"/>
        <v>0</v>
      </c>
      <c r="N40" s="13">
        <f t="shared" si="20"/>
        <v>24304</v>
      </c>
    </row>
    <row r="41" spans="1:15" ht="12.75" customHeight="1" x14ac:dyDescent="0.2">
      <c r="A41" s="4" t="s">
        <v>71</v>
      </c>
      <c r="B41" s="19">
        <v>425000</v>
      </c>
      <c r="C41" s="19"/>
      <c r="D41" s="15">
        <f t="shared" si="18"/>
        <v>425000</v>
      </c>
      <c r="E41" s="13"/>
      <c r="F41" s="13"/>
      <c r="G41" s="13">
        <f t="shared" si="4"/>
        <v>425000</v>
      </c>
      <c r="H41" s="13">
        <f t="shared" si="4"/>
        <v>0</v>
      </c>
      <c r="I41" s="13">
        <f t="shared" si="5"/>
        <v>425000</v>
      </c>
      <c r="J41" s="13"/>
      <c r="K41" s="13"/>
      <c r="L41" s="13">
        <f t="shared" si="19"/>
        <v>425000</v>
      </c>
      <c r="M41" s="13">
        <f t="shared" si="19"/>
        <v>0</v>
      </c>
      <c r="N41" s="13">
        <f t="shared" si="20"/>
        <v>425000</v>
      </c>
    </row>
    <row r="42" spans="1:15" ht="12.75" customHeight="1" x14ac:dyDescent="0.2">
      <c r="A42" s="4" t="s">
        <v>72</v>
      </c>
      <c r="B42" s="19">
        <v>130000</v>
      </c>
      <c r="C42" s="19"/>
      <c r="D42" s="15">
        <f t="shared" si="18"/>
        <v>130000</v>
      </c>
      <c r="E42" s="13"/>
      <c r="F42" s="13"/>
      <c r="G42" s="13">
        <f t="shared" si="4"/>
        <v>130000</v>
      </c>
      <c r="H42" s="13">
        <f t="shared" si="4"/>
        <v>0</v>
      </c>
      <c r="I42" s="13">
        <f t="shared" si="5"/>
        <v>130000</v>
      </c>
      <c r="J42" s="13"/>
      <c r="K42" s="13"/>
      <c r="L42" s="13">
        <f t="shared" si="19"/>
        <v>130000</v>
      </c>
      <c r="M42" s="13">
        <f t="shared" si="19"/>
        <v>0</v>
      </c>
      <c r="N42" s="13">
        <f t="shared" si="20"/>
        <v>130000</v>
      </c>
    </row>
    <row r="43" spans="1:15" ht="12.75" customHeight="1" x14ac:dyDescent="0.2">
      <c r="A43" s="4" t="s">
        <v>73</v>
      </c>
      <c r="B43" s="19">
        <v>285000</v>
      </c>
      <c r="C43" s="19"/>
      <c r="D43" s="15">
        <f t="shared" si="18"/>
        <v>285000</v>
      </c>
      <c r="E43" s="13"/>
      <c r="F43" s="13"/>
      <c r="G43" s="13">
        <f t="shared" si="4"/>
        <v>285000</v>
      </c>
      <c r="H43" s="13">
        <f t="shared" si="4"/>
        <v>0</v>
      </c>
      <c r="I43" s="13">
        <f t="shared" si="5"/>
        <v>285000</v>
      </c>
      <c r="J43" s="13"/>
      <c r="K43" s="13"/>
      <c r="L43" s="13">
        <f t="shared" si="19"/>
        <v>285000</v>
      </c>
      <c r="M43" s="13">
        <f t="shared" si="19"/>
        <v>0</v>
      </c>
      <c r="N43" s="13">
        <f t="shared" si="20"/>
        <v>285000</v>
      </c>
    </row>
    <row r="44" spans="1:15" ht="12.75" customHeight="1" x14ac:dyDescent="0.2">
      <c r="A44" s="4" t="s">
        <v>74</v>
      </c>
      <c r="B44" s="19">
        <v>280000</v>
      </c>
      <c r="C44" s="19"/>
      <c r="D44" s="15">
        <f t="shared" si="18"/>
        <v>280000</v>
      </c>
      <c r="E44" s="13"/>
      <c r="F44" s="13"/>
      <c r="G44" s="13">
        <f t="shared" si="4"/>
        <v>280000</v>
      </c>
      <c r="H44" s="13">
        <f t="shared" si="4"/>
        <v>0</v>
      </c>
      <c r="I44" s="13">
        <f t="shared" si="5"/>
        <v>280000</v>
      </c>
      <c r="J44" s="13">
        <v>-4979</v>
      </c>
      <c r="K44" s="13"/>
      <c r="L44" s="13">
        <f t="shared" si="19"/>
        <v>275021</v>
      </c>
      <c r="M44" s="13">
        <f t="shared" si="19"/>
        <v>0</v>
      </c>
      <c r="N44" s="13">
        <f t="shared" si="20"/>
        <v>275021</v>
      </c>
    </row>
    <row r="45" spans="1:15" ht="12.75" customHeight="1" x14ac:dyDescent="0.2">
      <c r="A45" s="4" t="s">
        <v>75</v>
      </c>
      <c r="B45" s="19">
        <v>15000</v>
      </c>
      <c r="C45" s="19"/>
      <c r="D45" s="15">
        <f t="shared" si="18"/>
        <v>15000</v>
      </c>
      <c r="E45" s="13"/>
      <c r="F45" s="13"/>
      <c r="G45" s="13">
        <f t="shared" si="4"/>
        <v>15000</v>
      </c>
      <c r="H45" s="13">
        <f t="shared" si="4"/>
        <v>0</v>
      </c>
      <c r="I45" s="13">
        <f t="shared" si="5"/>
        <v>15000</v>
      </c>
      <c r="J45" s="13"/>
      <c r="K45" s="13"/>
      <c r="L45" s="13">
        <f t="shared" si="19"/>
        <v>15000</v>
      </c>
      <c r="M45" s="13">
        <f t="shared" si="19"/>
        <v>0</v>
      </c>
      <c r="N45" s="13">
        <f t="shared" si="20"/>
        <v>15000</v>
      </c>
    </row>
    <row r="46" spans="1:15" ht="12.75" customHeight="1" x14ac:dyDescent="0.2">
      <c r="A46" s="4" t="s">
        <v>76</v>
      </c>
      <c r="B46" s="19">
        <v>35000</v>
      </c>
      <c r="C46" s="19"/>
      <c r="D46" s="15">
        <f t="shared" si="18"/>
        <v>35000</v>
      </c>
      <c r="E46" s="13"/>
      <c r="F46" s="13"/>
      <c r="G46" s="13">
        <f t="shared" si="4"/>
        <v>35000</v>
      </c>
      <c r="H46" s="13">
        <f t="shared" si="4"/>
        <v>0</v>
      </c>
      <c r="I46" s="13">
        <f t="shared" si="5"/>
        <v>35000</v>
      </c>
      <c r="J46" s="13"/>
      <c r="K46" s="13"/>
      <c r="L46" s="13">
        <f t="shared" si="19"/>
        <v>35000</v>
      </c>
      <c r="M46" s="13">
        <f t="shared" si="19"/>
        <v>0</v>
      </c>
      <c r="N46" s="13">
        <f t="shared" si="20"/>
        <v>35000</v>
      </c>
    </row>
    <row r="47" spans="1:15" ht="12.75" customHeight="1" x14ac:dyDescent="0.2">
      <c r="A47" s="4" t="s">
        <v>77</v>
      </c>
      <c r="B47" s="19">
        <v>89000</v>
      </c>
      <c r="C47" s="19"/>
      <c r="D47" s="15">
        <f t="shared" si="18"/>
        <v>89000</v>
      </c>
      <c r="E47" s="13"/>
      <c r="F47" s="13"/>
      <c r="G47" s="13">
        <f t="shared" si="4"/>
        <v>89000</v>
      </c>
      <c r="H47" s="13">
        <f t="shared" si="4"/>
        <v>0</v>
      </c>
      <c r="I47" s="13">
        <f t="shared" si="5"/>
        <v>89000</v>
      </c>
      <c r="J47" s="13"/>
      <c r="K47" s="13"/>
      <c r="L47" s="13">
        <f t="shared" si="19"/>
        <v>89000</v>
      </c>
      <c r="M47" s="13">
        <f t="shared" si="19"/>
        <v>0</v>
      </c>
      <c r="N47" s="13">
        <f t="shared" si="20"/>
        <v>89000</v>
      </c>
    </row>
    <row r="48" spans="1:15" ht="12.75" customHeight="1" x14ac:dyDescent="0.2">
      <c r="A48" s="4" t="s">
        <v>78</v>
      </c>
      <c r="B48" s="19">
        <v>45000</v>
      </c>
      <c r="C48" s="19"/>
      <c r="D48" s="15">
        <f t="shared" si="18"/>
        <v>45000</v>
      </c>
      <c r="E48" s="13"/>
      <c r="F48" s="13"/>
      <c r="G48" s="13">
        <f t="shared" si="4"/>
        <v>45000</v>
      </c>
      <c r="H48" s="13">
        <f t="shared" si="4"/>
        <v>0</v>
      </c>
      <c r="I48" s="13">
        <f t="shared" si="5"/>
        <v>45000</v>
      </c>
      <c r="J48" s="13">
        <v>30087</v>
      </c>
      <c r="K48" s="13"/>
      <c r="L48" s="13">
        <f t="shared" si="19"/>
        <v>75087</v>
      </c>
      <c r="M48" s="13">
        <f t="shared" si="19"/>
        <v>0</v>
      </c>
      <c r="N48" s="13">
        <f t="shared" si="20"/>
        <v>75087</v>
      </c>
      <c r="O48">
        <v>53092</v>
      </c>
    </row>
    <row r="49" spans="1:15" ht="12.75" customHeight="1" x14ac:dyDescent="0.2">
      <c r="A49" s="4" t="s">
        <v>79</v>
      </c>
      <c r="B49" s="19">
        <v>12000</v>
      </c>
      <c r="C49" s="19"/>
      <c r="D49" s="15">
        <f t="shared" si="18"/>
        <v>12000</v>
      </c>
      <c r="E49" s="13"/>
      <c r="F49" s="13"/>
      <c r="G49" s="13">
        <f t="shared" si="4"/>
        <v>12000</v>
      </c>
      <c r="H49" s="13">
        <f t="shared" si="4"/>
        <v>0</v>
      </c>
      <c r="I49" s="13">
        <f t="shared" si="5"/>
        <v>12000</v>
      </c>
      <c r="J49" s="13"/>
      <c r="K49" s="13"/>
      <c r="L49" s="13">
        <f t="shared" si="19"/>
        <v>12000</v>
      </c>
      <c r="M49" s="13">
        <f t="shared" si="19"/>
        <v>0</v>
      </c>
      <c r="N49" s="13">
        <f t="shared" si="20"/>
        <v>12000</v>
      </c>
    </row>
    <row r="50" spans="1:15" ht="12.75" customHeight="1" x14ac:dyDescent="0.2">
      <c r="A50" s="4" t="s">
        <v>80</v>
      </c>
      <c r="B50" s="19">
        <v>42000</v>
      </c>
      <c r="C50" s="19"/>
      <c r="D50" s="15">
        <f t="shared" si="18"/>
        <v>42000</v>
      </c>
      <c r="E50" s="13"/>
      <c r="F50" s="13"/>
      <c r="G50" s="13">
        <f t="shared" si="4"/>
        <v>42000</v>
      </c>
      <c r="H50" s="13">
        <f t="shared" si="4"/>
        <v>0</v>
      </c>
      <c r="I50" s="13">
        <f t="shared" si="5"/>
        <v>42000</v>
      </c>
      <c r="J50" s="13"/>
      <c r="K50" s="13"/>
      <c r="L50" s="13">
        <f t="shared" si="19"/>
        <v>42000</v>
      </c>
      <c r="M50" s="13">
        <f t="shared" si="19"/>
        <v>0</v>
      </c>
      <c r="N50" s="13">
        <f t="shared" si="20"/>
        <v>42000</v>
      </c>
    </row>
    <row r="51" spans="1:15" ht="12.75" customHeight="1" x14ac:dyDescent="0.2">
      <c r="A51" s="4" t="s">
        <v>81</v>
      </c>
      <c r="B51" s="19">
        <v>14000</v>
      </c>
      <c r="C51" s="19"/>
      <c r="D51" s="15">
        <f t="shared" si="18"/>
        <v>14000</v>
      </c>
      <c r="E51" s="13"/>
      <c r="F51" s="13"/>
      <c r="G51" s="13">
        <f t="shared" si="4"/>
        <v>14000</v>
      </c>
      <c r="H51" s="13">
        <f t="shared" si="4"/>
        <v>0</v>
      </c>
      <c r="I51" s="13">
        <f t="shared" si="5"/>
        <v>14000</v>
      </c>
      <c r="J51" s="13"/>
      <c r="K51" s="13"/>
      <c r="L51" s="13">
        <f t="shared" si="19"/>
        <v>14000</v>
      </c>
      <c r="M51" s="13">
        <f t="shared" si="19"/>
        <v>0</v>
      </c>
      <c r="N51" s="13">
        <f t="shared" si="20"/>
        <v>14000</v>
      </c>
    </row>
    <row r="52" spans="1:15" ht="12.75" customHeight="1" x14ac:dyDescent="0.2">
      <c r="A52" s="5" t="s">
        <v>55</v>
      </c>
      <c r="B52" s="19">
        <v>15000</v>
      </c>
      <c r="C52" s="19"/>
      <c r="D52" s="19">
        <f>SUM(B52:C52)</f>
        <v>15000</v>
      </c>
      <c r="E52" s="13"/>
      <c r="F52" s="13"/>
      <c r="G52" s="13">
        <f t="shared" si="4"/>
        <v>15000</v>
      </c>
      <c r="H52" s="13">
        <f t="shared" si="4"/>
        <v>0</v>
      </c>
      <c r="I52" s="13">
        <f t="shared" si="5"/>
        <v>15000</v>
      </c>
      <c r="J52" s="13"/>
      <c r="K52" s="13"/>
      <c r="L52" s="13">
        <f t="shared" si="19"/>
        <v>15000</v>
      </c>
      <c r="M52" s="13">
        <f t="shared" si="19"/>
        <v>0</v>
      </c>
      <c r="N52" s="13">
        <f t="shared" si="20"/>
        <v>15000</v>
      </c>
    </row>
    <row r="53" spans="1:15" ht="12.75" customHeight="1" x14ac:dyDescent="0.2">
      <c r="A53" s="5" t="s">
        <v>128</v>
      </c>
      <c r="B53" s="19"/>
      <c r="C53" s="19"/>
      <c r="D53" s="19"/>
      <c r="E53" s="13">
        <v>991</v>
      </c>
      <c r="F53" s="13"/>
      <c r="G53" s="13">
        <f t="shared" si="4"/>
        <v>991</v>
      </c>
      <c r="H53" s="13">
        <f t="shared" si="4"/>
        <v>0</v>
      </c>
      <c r="I53" s="13">
        <f t="shared" si="5"/>
        <v>991</v>
      </c>
      <c r="J53" s="13"/>
      <c r="K53" s="13"/>
      <c r="L53" s="13">
        <f t="shared" si="19"/>
        <v>991</v>
      </c>
      <c r="M53" s="13">
        <f t="shared" si="19"/>
        <v>0</v>
      </c>
      <c r="N53" s="13">
        <f t="shared" si="20"/>
        <v>991</v>
      </c>
    </row>
    <row r="54" spans="1:15" ht="12.75" customHeight="1" x14ac:dyDescent="0.2">
      <c r="A54" s="5" t="s">
        <v>149</v>
      </c>
      <c r="B54" s="19"/>
      <c r="C54" s="19"/>
      <c r="D54" s="19"/>
      <c r="E54" s="13"/>
      <c r="F54" s="13"/>
      <c r="G54" s="13"/>
      <c r="H54" s="13"/>
      <c r="I54" s="13"/>
      <c r="J54" s="26">
        <v>356</v>
      </c>
      <c r="K54" s="13"/>
      <c r="L54" s="13">
        <f t="shared" ref="L54:M54" si="21">+G54+J54</f>
        <v>356</v>
      </c>
      <c r="M54" s="13">
        <f t="shared" si="21"/>
        <v>0</v>
      </c>
      <c r="N54" s="13">
        <f t="shared" si="20"/>
        <v>356</v>
      </c>
    </row>
    <row r="55" spans="1:15" ht="12.75" customHeight="1" x14ac:dyDescent="0.2">
      <c r="B55" s="20"/>
      <c r="C55" s="20"/>
      <c r="D55" s="20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5" ht="12.75" customHeight="1" x14ac:dyDescent="0.2">
      <c r="A56" s="22" t="s">
        <v>24</v>
      </c>
      <c r="B56" s="15">
        <v>45720</v>
      </c>
      <c r="C56" s="15"/>
      <c r="D56" s="15">
        <f>SUM(B56:C56)</f>
        <v>45720</v>
      </c>
      <c r="E56" s="13"/>
      <c r="F56" s="13"/>
      <c r="G56" s="13">
        <f t="shared" ref="G56" si="22">+B56+E56</f>
        <v>45720</v>
      </c>
      <c r="H56" s="13">
        <f t="shared" ref="H56" si="23">+C56+F56</f>
        <v>0</v>
      </c>
      <c r="I56" s="13">
        <f t="shared" ref="I56" si="24">+G56+H56</f>
        <v>45720</v>
      </c>
      <c r="J56" s="13"/>
      <c r="K56" s="13"/>
      <c r="L56" s="13">
        <f t="shared" ref="L56" si="25">+G56+J56</f>
        <v>45720</v>
      </c>
      <c r="M56" s="13">
        <f t="shared" ref="M56" si="26">+H56+K56</f>
        <v>0</v>
      </c>
      <c r="N56" s="13">
        <f t="shared" ref="N56" si="27">+L56+M56</f>
        <v>45720</v>
      </c>
    </row>
    <row r="57" spans="1:15" ht="12.75" customHeight="1" x14ac:dyDescent="0.2">
      <c r="A57" s="5" t="s">
        <v>32</v>
      </c>
      <c r="B57" s="15">
        <v>2000</v>
      </c>
      <c r="C57" s="15"/>
      <c r="D57" s="15">
        <f>SUM(B57:C57)</f>
        <v>2000</v>
      </c>
      <c r="E57" s="13">
        <v>142</v>
      </c>
      <c r="F57" s="13"/>
      <c r="G57" s="13">
        <f t="shared" si="4"/>
        <v>2142</v>
      </c>
      <c r="H57" s="13">
        <f t="shared" si="4"/>
        <v>0</v>
      </c>
      <c r="I57" s="13">
        <f t="shared" si="5"/>
        <v>2142</v>
      </c>
      <c r="J57" s="13"/>
      <c r="K57" s="13"/>
      <c r="L57" s="13">
        <f t="shared" ref="L57:M63" si="28">+G57+J57</f>
        <v>2142</v>
      </c>
      <c r="M57" s="13">
        <f t="shared" si="28"/>
        <v>0</v>
      </c>
      <c r="N57" s="13">
        <f t="shared" ref="N57:N63" si="29">+L57+M57</f>
        <v>2142</v>
      </c>
    </row>
    <row r="58" spans="1:15" ht="12.75" customHeight="1" x14ac:dyDescent="0.2">
      <c r="A58" s="4" t="s">
        <v>82</v>
      </c>
      <c r="B58" s="19">
        <v>44000</v>
      </c>
      <c r="C58" s="19"/>
      <c r="D58" s="15">
        <f t="shared" ref="D58:D63" si="30">SUM(B58:C58)</f>
        <v>44000</v>
      </c>
      <c r="E58" s="13"/>
      <c r="F58" s="13"/>
      <c r="G58" s="13">
        <f t="shared" si="4"/>
        <v>44000</v>
      </c>
      <c r="H58" s="13">
        <f t="shared" si="4"/>
        <v>0</v>
      </c>
      <c r="I58" s="13">
        <f t="shared" si="5"/>
        <v>44000</v>
      </c>
      <c r="J58" s="13"/>
      <c r="K58" s="13"/>
      <c r="L58" s="13">
        <f t="shared" si="28"/>
        <v>44000</v>
      </c>
      <c r="M58" s="13">
        <f t="shared" si="28"/>
        <v>0</v>
      </c>
      <c r="N58" s="13">
        <f t="shared" si="29"/>
        <v>44000</v>
      </c>
    </row>
    <row r="59" spans="1:15" ht="12.75" customHeight="1" x14ac:dyDescent="0.2">
      <c r="A59" s="4" t="s">
        <v>83</v>
      </c>
      <c r="B59" s="19">
        <v>98000</v>
      </c>
      <c r="C59" s="19"/>
      <c r="D59" s="15">
        <f t="shared" si="30"/>
        <v>98000</v>
      </c>
      <c r="E59" s="13"/>
      <c r="F59" s="13"/>
      <c r="G59" s="13">
        <f t="shared" si="4"/>
        <v>98000</v>
      </c>
      <c r="H59" s="13">
        <f t="shared" si="4"/>
        <v>0</v>
      </c>
      <c r="I59" s="13">
        <f t="shared" si="5"/>
        <v>98000</v>
      </c>
      <c r="J59" s="13"/>
      <c r="K59" s="13"/>
      <c r="L59" s="13">
        <f t="shared" si="28"/>
        <v>98000</v>
      </c>
      <c r="M59" s="13">
        <f t="shared" si="28"/>
        <v>0</v>
      </c>
      <c r="N59" s="13">
        <f t="shared" si="29"/>
        <v>98000</v>
      </c>
    </row>
    <row r="60" spans="1:15" ht="12.75" customHeight="1" x14ac:dyDescent="0.2">
      <c r="A60" s="4" t="s">
        <v>84</v>
      </c>
      <c r="B60" s="19">
        <v>165000</v>
      </c>
      <c r="C60" s="19"/>
      <c r="D60" s="15">
        <f t="shared" si="30"/>
        <v>165000</v>
      </c>
      <c r="E60" s="13"/>
      <c r="F60" s="13"/>
      <c r="G60" s="13">
        <f t="shared" si="4"/>
        <v>165000</v>
      </c>
      <c r="H60" s="13">
        <f t="shared" si="4"/>
        <v>0</v>
      </c>
      <c r="I60" s="13">
        <f t="shared" si="5"/>
        <v>165000</v>
      </c>
      <c r="J60" s="13"/>
      <c r="K60" s="13"/>
      <c r="L60" s="13">
        <f t="shared" si="28"/>
        <v>165000</v>
      </c>
      <c r="M60" s="13">
        <f t="shared" si="28"/>
        <v>0</v>
      </c>
      <c r="N60" s="13">
        <f t="shared" si="29"/>
        <v>165000</v>
      </c>
    </row>
    <row r="61" spans="1:15" ht="12.75" customHeight="1" x14ac:dyDescent="0.2">
      <c r="A61" s="4" t="s">
        <v>85</v>
      </c>
      <c r="B61" s="19">
        <v>72000</v>
      </c>
      <c r="C61" s="19"/>
      <c r="D61" s="15">
        <f t="shared" si="30"/>
        <v>72000</v>
      </c>
      <c r="E61" s="13"/>
      <c r="F61" s="13"/>
      <c r="G61" s="13">
        <f t="shared" si="4"/>
        <v>72000</v>
      </c>
      <c r="H61" s="13">
        <f t="shared" si="4"/>
        <v>0</v>
      </c>
      <c r="I61" s="13">
        <f t="shared" si="5"/>
        <v>72000</v>
      </c>
      <c r="J61" s="13"/>
      <c r="K61" s="13"/>
      <c r="L61" s="13">
        <f t="shared" si="28"/>
        <v>72000</v>
      </c>
      <c r="M61" s="13">
        <f t="shared" si="28"/>
        <v>0</v>
      </c>
      <c r="N61" s="13">
        <f t="shared" si="29"/>
        <v>72000</v>
      </c>
      <c r="O61">
        <v>78860</v>
      </c>
    </row>
    <row r="62" spans="1:15" ht="12.75" customHeight="1" x14ac:dyDescent="0.2">
      <c r="A62" s="4" t="s">
        <v>86</v>
      </c>
      <c r="B62" s="19">
        <v>63000</v>
      </c>
      <c r="C62" s="19"/>
      <c r="D62" s="15">
        <f t="shared" si="30"/>
        <v>63000</v>
      </c>
      <c r="E62" s="13"/>
      <c r="F62" s="13"/>
      <c r="G62" s="13">
        <f t="shared" si="4"/>
        <v>63000</v>
      </c>
      <c r="H62" s="13">
        <f t="shared" si="4"/>
        <v>0</v>
      </c>
      <c r="I62" s="13">
        <f t="shared" si="5"/>
        <v>63000</v>
      </c>
      <c r="J62" s="13"/>
      <c r="K62" s="13"/>
      <c r="L62" s="13">
        <f t="shared" si="28"/>
        <v>63000</v>
      </c>
      <c r="M62" s="13">
        <f t="shared" si="28"/>
        <v>0</v>
      </c>
      <c r="N62" s="13">
        <f t="shared" si="29"/>
        <v>63000</v>
      </c>
    </row>
    <row r="63" spans="1:15" ht="12.75" customHeight="1" x14ac:dyDescent="0.2">
      <c r="A63" s="27" t="s">
        <v>87</v>
      </c>
      <c r="B63" s="19">
        <v>25000</v>
      </c>
      <c r="C63" s="19"/>
      <c r="D63" s="15">
        <f t="shared" si="30"/>
        <v>25000</v>
      </c>
      <c r="E63" s="13"/>
      <c r="F63" s="13"/>
      <c r="G63" s="13">
        <f t="shared" si="4"/>
        <v>25000</v>
      </c>
      <c r="H63" s="13">
        <f t="shared" si="4"/>
        <v>0</v>
      </c>
      <c r="I63" s="13">
        <f t="shared" si="5"/>
        <v>25000</v>
      </c>
      <c r="J63" s="13"/>
      <c r="K63" s="13"/>
      <c r="L63" s="13">
        <f t="shared" si="28"/>
        <v>25000</v>
      </c>
      <c r="M63" s="13">
        <f t="shared" si="28"/>
        <v>0</v>
      </c>
      <c r="N63" s="13">
        <f t="shared" si="29"/>
        <v>25000</v>
      </c>
    </row>
    <row r="64" spans="1:15" ht="12.75" customHeight="1" x14ac:dyDescent="0.2">
      <c r="B64" s="19"/>
      <c r="C64" s="19"/>
      <c r="D64" s="15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>
        <f>SUM(O11:O63)</f>
        <v>200797</v>
      </c>
    </row>
    <row r="65" spans="1:14" ht="12.75" customHeight="1" x14ac:dyDescent="0.2">
      <c r="A65" s="2" t="s">
        <v>98</v>
      </c>
      <c r="B65" s="20">
        <f>+B66</f>
        <v>22860</v>
      </c>
      <c r="C65" s="20">
        <f t="shared" ref="C65:N65" si="31">+C66</f>
        <v>0</v>
      </c>
      <c r="D65" s="20">
        <f t="shared" si="31"/>
        <v>22860</v>
      </c>
      <c r="E65" s="20">
        <f t="shared" si="31"/>
        <v>0</v>
      </c>
      <c r="F65" s="20">
        <f t="shared" si="31"/>
        <v>0</v>
      </c>
      <c r="G65" s="20">
        <f t="shared" si="31"/>
        <v>22860</v>
      </c>
      <c r="H65" s="20">
        <f t="shared" si="31"/>
        <v>0</v>
      </c>
      <c r="I65" s="20">
        <f t="shared" si="31"/>
        <v>22860</v>
      </c>
      <c r="J65" s="20">
        <f t="shared" si="31"/>
        <v>0</v>
      </c>
      <c r="K65" s="20">
        <f t="shared" si="31"/>
        <v>0</v>
      </c>
      <c r="L65" s="20">
        <f t="shared" si="31"/>
        <v>22860</v>
      </c>
      <c r="M65" s="20">
        <f t="shared" si="31"/>
        <v>0</v>
      </c>
      <c r="N65" s="20">
        <f t="shared" si="31"/>
        <v>22860</v>
      </c>
    </row>
    <row r="66" spans="1:14" ht="12.75" customHeight="1" x14ac:dyDescent="0.2">
      <c r="A66" s="27" t="s">
        <v>99</v>
      </c>
      <c r="B66" s="19">
        <v>22860</v>
      </c>
      <c r="C66" s="19"/>
      <c r="D66" s="15">
        <f t="shared" ref="D66" si="32">SUM(B66:C66)</f>
        <v>22860</v>
      </c>
      <c r="E66" s="13"/>
      <c r="F66" s="13"/>
      <c r="G66" s="13">
        <f t="shared" si="4"/>
        <v>22860</v>
      </c>
      <c r="H66" s="13">
        <f t="shared" si="4"/>
        <v>0</v>
      </c>
      <c r="I66" s="13">
        <f t="shared" si="5"/>
        <v>22860</v>
      </c>
      <c r="J66" s="13"/>
      <c r="K66" s="13"/>
      <c r="L66" s="13">
        <f t="shared" ref="L66:M66" si="33">+G66+J66</f>
        <v>22860</v>
      </c>
      <c r="M66" s="13">
        <f t="shared" si="33"/>
        <v>0</v>
      </c>
      <c r="N66" s="13">
        <f t="shared" ref="N66" si="34">+L66+M66</f>
        <v>22860</v>
      </c>
    </row>
    <row r="67" spans="1:14" ht="12.75" customHeight="1" x14ac:dyDescent="0.2">
      <c r="B67" s="15"/>
      <c r="C67" s="15"/>
      <c r="D67" s="15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ht="12.75" customHeight="1" x14ac:dyDescent="0.2">
      <c r="A68" s="3" t="s">
        <v>130</v>
      </c>
      <c r="B68" s="23">
        <f>+B69</f>
        <v>0</v>
      </c>
      <c r="C68" s="23">
        <f t="shared" ref="C68:N68" si="35">+C69</f>
        <v>0</v>
      </c>
      <c r="D68" s="23">
        <f t="shared" si="35"/>
        <v>0</v>
      </c>
      <c r="E68" s="23">
        <f t="shared" si="35"/>
        <v>5411</v>
      </c>
      <c r="F68" s="23">
        <f t="shared" si="35"/>
        <v>0</v>
      </c>
      <c r="G68" s="23">
        <f t="shared" si="35"/>
        <v>5411</v>
      </c>
      <c r="H68" s="23">
        <f t="shared" si="35"/>
        <v>0</v>
      </c>
      <c r="I68" s="23">
        <f t="shared" si="35"/>
        <v>5411</v>
      </c>
      <c r="J68" s="23">
        <f t="shared" si="35"/>
        <v>1461</v>
      </c>
      <c r="K68" s="23">
        <f t="shared" si="35"/>
        <v>0</v>
      </c>
      <c r="L68" s="23">
        <f t="shared" si="35"/>
        <v>6872</v>
      </c>
      <c r="M68" s="23">
        <f t="shared" si="35"/>
        <v>0</v>
      </c>
      <c r="N68" s="23">
        <f t="shared" si="35"/>
        <v>6872</v>
      </c>
    </row>
    <row r="69" spans="1:14" ht="12.75" customHeight="1" x14ac:dyDescent="0.2">
      <c r="A69" s="4" t="s">
        <v>131</v>
      </c>
      <c r="B69" s="15"/>
      <c r="C69" s="15"/>
      <c r="D69" s="15"/>
      <c r="E69" s="13">
        <v>5411</v>
      </c>
      <c r="F69" s="13"/>
      <c r="G69" s="13">
        <f t="shared" ref="G69:H69" si="36">+B69+E69</f>
        <v>5411</v>
      </c>
      <c r="H69" s="13">
        <f t="shared" si="36"/>
        <v>0</v>
      </c>
      <c r="I69" s="13">
        <f t="shared" ref="I69" si="37">+G69+H69</f>
        <v>5411</v>
      </c>
      <c r="J69" s="26">
        <v>1461</v>
      </c>
      <c r="K69" s="13"/>
      <c r="L69" s="13">
        <f t="shared" ref="L69:M69" si="38">+G69+J69</f>
        <v>6872</v>
      </c>
      <c r="M69" s="13">
        <f t="shared" si="38"/>
        <v>0</v>
      </c>
      <c r="N69" s="13">
        <f t="shared" ref="N69" si="39">+L69+M69</f>
        <v>6872</v>
      </c>
    </row>
    <row r="70" spans="1:14" ht="12.75" customHeight="1" x14ac:dyDescent="0.2">
      <c r="B70" s="15"/>
      <c r="C70" s="15"/>
      <c r="D70" s="15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ht="12.75" customHeight="1" x14ac:dyDescent="0.2">
      <c r="A71" s="2" t="s">
        <v>153</v>
      </c>
      <c r="B71" s="23">
        <f>SUM(B72:B73)</f>
        <v>0</v>
      </c>
      <c r="C71" s="23">
        <f t="shared" ref="C71:N71" si="40">SUM(C72:C73)</f>
        <v>0</v>
      </c>
      <c r="D71" s="23">
        <f t="shared" si="40"/>
        <v>0</v>
      </c>
      <c r="E71" s="23">
        <f t="shared" si="40"/>
        <v>0</v>
      </c>
      <c r="F71" s="23">
        <f t="shared" si="40"/>
        <v>0</v>
      </c>
      <c r="G71" s="23">
        <f t="shared" si="40"/>
        <v>0</v>
      </c>
      <c r="H71" s="23">
        <f t="shared" si="40"/>
        <v>0</v>
      </c>
      <c r="I71" s="23">
        <f t="shared" si="40"/>
        <v>0</v>
      </c>
      <c r="J71" s="23">
        <f t="shared" si="40"/>
        <v>0</v>
      </c>
      <c r="K71" s="23">
        <f t="shared" si="40"/>
        <v>0</v>
      </c>
      <c r="L71" s="23">
        <f t="shared" si="40"/>
        <v>0</v>
      </c>
      <c r="M71" s="23">
        <f t="shared" si="40"/>
        <v>0</v>
      </c>
      <c r="N71" s="23">
        <f t="shared" si="40"/>
        <v>0</v>
      </c>
    </row>
    <row r="72" spans="1:14" ht="12.75" customHeight="1" x14ac:dyDescent="0.2">
      <c r="A72" s="30" t="s">
        <v>152</v>
      </c>
      <c r="B72" s="15"/>
      <c r="C72" s="15"/>
      <c r="D72" s="15"/>
      <c r="E72" s="13"/>
      <c r="F72" s="13"/>
      <c r="G72" s="13"/>
      <c r="H72" s="13"/>
      <c r="I72" s="13"/>
      <c r="J72" s="13"/>
      <c r="K72" s="13"/>
      <c r="L72" s="13">
        <f t="shared" ref="L72:M72" si="41">+G72+J72</f>
        <v>0</v>
      </c>
      <c r="M72" s="13">
        <f t="shared" si="41"/>
        <v>0</v>
      </c>
      <c r="N72" s="13">
        <f t="shared" ref="N72" si="42">+L72+M72</f>
        <v>0</v>
      </c>
    </row>
    <row r="73" spans="1:14" ht="12.75" customHeight="1" x14ac:dyDescent="0.2">
      <c r="B73" s="15"/>
      <c r="C73" s="15"/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ht="12.75" customHeight="1" x14ac:dyDescent="0.2">
      <c r="A74" s="4"/>
      <c r="B74" s="15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ht="12.75" customHeight="1" x14ac:dyDescent="0.2">
      <c r="A75" s="3" t="s">
        <v>48</v>
      </c>
      <c r="B75" s="23">
        <f>SUM(B76:B82)</f>
        <v>63000</v>
      </c>
      <c r="C75" s="23">
        <f t="shared" ref="C75:N75" si="43">SUM(C76:C82)</f>
        <v>0</v>
      </c>
      <c r="D75" s="23">
        <f t="shared" si="43"/>
        <v>63000</v>
      </c>
      <c r="E75" s="23">
        <f t="shared" si="43"/>
        <v>0</v>
      </c>
      <c r="F75" s="23">
        <f t="shared" si="43"/>
        <v>0</v>
      </c>
      <c r="G75" s="23">
        <f t="shared" si="43"/>
        <v>63000</v>
      </c>
      <c r="H75" s="23">
        <f t="shared" si="43"/>
        <v>0</v>
      </c>
      <c r="I75" s="23">
        <f t="shared" si="43"/>
        <v>63000</v>
      </c>
      <c r="J75" s="23">
        <f t="shared" si="43"/>
        <v>7024</v>
      </c>
      <c r="K75" s="23">
        <f t="shared" si="43"/>
        <v>0</v>
      </c>
      <c r="L75" s="23">
        <f t="shared" si="43"/>
        <v>70024</v>
      </c>
      <c r="M75" s="23">
        <f t="shared" si="43"/>
        <v>0</v>
      </c>
      <c r="N75" s="23">
        <f t="shared" si="43"/>
        <v>70024</v>
      </c>
    </row>
    <row r="76" spans="1:14" ht="12.75" customHeight="1" x14ac:dyDescent="0.2">
      <c r="A76" s="5" t="s">
        <v>46</v>
      </c>
      <c r="B76" s="15">
        <v>9500</v>
      </c>
      <c r="C76" s="15"/>
      <c r="D76" s="15">
        <f t="shared" ref="D76:D79" si="44">SUM(B76:C76)</f>
        <v>9500</v>
      </c>
      <c r="E76" s="13"/>
      <c r="F76" s="13"/>
      <c r="G76" s="13">
        <f t="shared" si="4"/>
        <v>9500</v>
      </c>
      <c r="H76" s="13">
        <f t="shared" si="4"/>
        <v>0</v>
      </c>
      <c r="I76" s="13">
        <f t="shared" si="5"/>
        <v>9500</v>
      </c>
      <c r="J76" s="13"/>
      <c r="K76" s="13"/>
      <c r="L76" s="13">
        <f t="shared" ref="L76:M82" si="45">+G76+J76</f>
        <v>9500</v>
      </c>
      <c r="M76" s="13">
        <f t="shared" si="45"/>
        <v>0</v>
      </c>
      <c r="N76" s="13">
        <f t="shared" ref="N76:N82" si="46">+L76+M76</f>
        <v>9500</v>
      </c>
    </row>
    <row r="77" spans="1:14" ht="12.75" customHeight="1" x14ac:dyDescent="0.2">
      <c r="A77" s="5" t="s">
        <v>88</v>
      </c>
      <c r="B77" s="15">
        <v>35000</v>
      </c>
      <c r="C77" s="15"/>
      <c r="D77" s="15">
        <f t="shared" si="44"/>
        <v>35000</v>
      </c>
      <c r="E77" s="13"/>
      <c r="F77" s="13"/>
      <c r="G77" s="13">
        <f t="shared" si="4"/>
        <v>35000</v>
      </c>
      <c r="H77" s="13">
        <f t="shared" si="4"/>
        <v>0</v>
      </c>
      <c r="I77" s="13">
        <f t="shared" si="5"/>
        <v>35000</v>
      </c>
      <c r="J77" s="13"/>
      <c r="K77" s="13"/>
      <c r="L77" s="13">
        <f t="shared" si="45"/>
        <v>35000</v>
      </c>
      <c r="M77" s="13">
        <f t="shared" si="45"/>
        <v>0</v>
      </c>
      <c r="N77" s="13">
        <f t="shared" si="46"/>
        <v>35000</v>
      </c>
    </row>
    <row r="78" spans="1:14" ht="12.75" customHeight="1" x14ac:dyDescent="0.2">
      <c r="A78" s="5" t="s">
        <v>61</v>
      </c>
      <c r="B78" s="15">
        <v>3500</v>
      </c>
      <c r="C78" s="15"/>
      <c r="D78" s="15">
        <f t="shared" si="44"/>
        <v>3500</v>
      </c>
      <c r="E78" s="13"/>
      <c r="F78" s="13"/>
      <c r="G78" s="13">
        <f t="shared" si="4"/>
        <v>3500</v>
      </c>
      <c r="H78" s="13">
        <f t="shared" si="4"/>
        <v>0</v>
      </c>
      <c r="I78" s="13">
        <f t="shared" si="5"/>
        <v>3500</v>
      </c>
      <c r="J78" s="13"/>
      <c r="K78" s="13"/>
      <c r="L78" s="13">
        <f t="shared" si="45"/>
        <v>3500</v>
      </c>
      <c r="M78" s="13">
        <f t="shared" si="45"/>
        <v>0</v>
      </c>
      <c r="N78" s="13">
        <f t="shared" si="46"/>
        <v>3500</v>
      </c>
    </row>
    <row r="79" spans="1:14" ht="12.75" customHeight="1" x14ac:dyDescent="0.2">
      <c r="A79" s="5" t="s">
        <v>47</v>
      </c>
      <c r="B79" s="15">
        <v>15000</v>
      </c>
      <c r="C79" s="15"/>
      <c r="D79" s="15">
        <f t="shared" si="44"/>
        <v>15000</v>
      </c>
      <c r="E79" s="13"/>
      <c r="F79" s="13"/>
      <c r="G79" s="13">
        <f t="shared" si="4"/>
        <v>15000</v>
      </c>
      <c r="H79" s="13">
        <f t="shared" si="4"/>
        <v>0</v>
      </c>
      <c r="I79" s="13">
        <f t="shared" si="5"/>
        <v>15000</v>
      </c>
      <c r="J79" s="13"/>
      <c r="K79" s="13"/>
      <c r="L79" s="13">
        <f t="shared" si="45"/>
        <v>15000</v>
      </c>
      <c r="M79" s="13">
        <f t="shared" si="45"/>
        <v>0</v>
      </c>
      <c r="N79" s="13">
        <f t="shared" si="46"/>
        <v>15000</v>
      </c>
    </row>
    <row r="80" spans="1:14" ht="12.75" customHeight="1" x14ac:dyDescent="0.2">
      <c r="A80" s="4" t="s">
        <v>157</v>
      </c>
      <c r="B80" s="15"/>
      <c r="C80" s="15"/>
      <c r="D80" s="15"/>
      <c r="E80" s="13"/>
      <c r="F80" s="13"/>
      <c r="G80" s="13"/>
      <c r="H80" s="13"/>
      <c r="I80" s="13"/>
      <c r="J80" s="26">
        <v>991</v>
      </c>
      <c r="K80" s="13"/>
      <c r="L80" s="13">
        <f t="shared" si="45"/>
        <v>991</v>
      </c>
      <c r="M80" s="13">
        <f t="shared" si="45"/>
        <v>0</v>
      </c>
      <c r="N80" s="13">
        <f t="shared" si="46"/>
        <v>991</v>
      </c>
    </row>
    <row r="81" spans="1:14" ht="12.75" customHeight="1" x14ac:dyDescent="0.2">
      <c r="A81" s="30" t="s">
        <v>152</v>
      </c>
      <c r="B81" s="15"/>
      <c r="C81" s="15"/>
      <c r="D81" s="15"/>
      <c r="E81" s="13"/>
      <c r="F81" s="13"/>
      <c r="G81" s="13"/>
      <c r="H81" s="13"/>
      <c r="I81" s="13"/>
      <c r="J81" s="26">
        <v>3784</v>
      </c>
      <c r="K81" s="13"/>
      <c r="L81" s="13">
        <f t="shared" si="45"/>
        <v>3784</v>
      </c>
      <c r="M81" s="13">
        <f t="shared" si="45"/>
        <v>0</v>
      </c>
      <c r="N81" s="13">
        <f t="shared" si="46"/>
        <v>3784</v>
      </c>
    </row>
    <row r="82" spans="1:14" ht="12.75" customHeight="1" x14ac:dyDescent="0.2">
      <c r="A82" s="30" t="s">
        <v>148</v>
      </c>
      <c r="B82" s="15"/>
      <c r="C82" s="15"/>
      <c r="D82" s="15"/>
      <c r="E82" s="13"/>
      <c r="F82" s="13"/>
      <c r="G82" s="13"/>
      <c r="H82" s="13"/>
      <c r="I82" s="13"/>
      <c r="J82" s="13">
        <f>991+1258</f>
        <v>2249</v>
      </c>
      <c r="K82" s="13"/>
      <c r="L82" s="13">
        <f t="shared" si="45"/>
        <v>2249</v>
      </c>
      <c r="M82" s="13">
        <f t="shared" si="45"/>
        <v>0</v>
      </c>
      <c r="N82" s="13">
        <f t="shared" si="46"/>
        <v>2249</v>
      </c>
    </row>
    <row r="83" spans="1:14" ht="12.75" customHeight="1" x14ac:dyDescent="0.2">
      <c r="B83" s="15"/>
      <c r="C83" s="15"/>
      <c r="D83" s="15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ht="12.75" customHeight="1" x14ac:dyDescent="0.2">
      <c r="A84" s="2" t="s">
        <v>6</v>
      </c>
      <c r="B84" s="3">
        <f t="shared" ref="B84:H84" si="47">SUM(B85:B90)</f>
        <v>40500</v>
      </c>
      <c r="C84" s="3">
        <f t="shared" si="47"/>
        <v>0</v>
      </c>
      <c r="D84" s="3">
        <f t="shared" si="47"/>
        <v>40500</v>
      </c>
      <c r="E84" s="3">
        <f t="shared" si="47"/>
        <v>1405</v>
      </c>
      <c r="F84" s="3">
        <f t="shared" si="47"/>
        <v>0</v>
      </c>
      <c r="G84" s="3">
        <f t="shared" si="47"/>
        <v>41905</v>
      </c>
      <c r="H84" s="3">
        <f t="shared" si="47"/>
        <v>0</v>
      </c>
      <c r="I84" s="3">
        <f>SUM(I85:I90)</f>
        <v>41905</v>
      </c>
      <c r="J84" s="3">
        <f t="shared" ref="J84:M84" si="48">SUM(J85:J90)</f>
        <v>0</v>
      </c>
      <c r="K84" s="3">
        <f t="shared" si="48"/>
        <v>0</v>
      </c>
      <c r="L84" s="3">
        <f t="shared" si="48"/>
        <v>41905</v>
      </c>
      <c r="M84" s="3">
        <f t="shared" si="48"/>
        <v>0</v>
      </c>
      <c r="N84" s="3">
        <f>SUM(N85:N90)</f>
        <v>41905</v>
      </c>
    </row>
    <row r="85" spans="1:14" ht="12.75" customHeight="1" x14ac:dyDescent="0.2">
      <c r="A85" s="4" t="s">
        <v>33</v>
      </c>
      <c r="B85" s="19">
        <v>2000</v>
      </c>
      <c r="C85" s="19"/>
      <c r="D85" s="19">
        <f t="shared" ref="D85:D89" si="49">SUM(B85:C85)</f>
        <v>2000</v>
      </c>
      <c r="E85" s="13"/>
      <c r="F85" s="13"/>
      <c r="G85" s="13">
        <f t="shared" si="4"/>
        <v>2000</v>
      </c>
      <c r="H85" s="13">
        <f t="shared" si="4"/>
        <v>0</v>
      </c>
      <c r="I85" s="13">
        <f t="shared" si="5"/>
        <v>2000</v>
      </c>
      <c r="J85" s="13"/>
      <c r="K85" s="13"/>
      <c r="L85" s="13">
        <f t="shared" ref="L85:M90" si="50">+G85+J85</f>
        <v>2000</v>
      </c>
      <c r="M85" s="13">
        <f t="shared" si="50"/>
        <v>0</v>
      </c>
      <c r="N85" s="13">
        <f t="shared" ref="N85:N90" si="51">+L85+M85</f>
        <v>2000</v>
      </c>
    </row>
    <row r="86" spans="1:14" ht="12.75" customHeight="1" x14ac:dyDescent="0.2">
      <c r="A86" s="4" t="s">
        <v>34</v>
      </c>
      <c r="B86" s="19">
        <v>2000</v>
      </c>
      <c r="C86" s="19"/>
      <c r="D86" s="19">
        <f t="shared" si="49"/>
        <v>2000</v>
      </c>
      <c r="E86" s="13"/>
      <c r="F86" s="13"/>
      <c r="G86" s="13">
        <f t="shared" si="4"/>
        <v>2000</v>
      </c>
      <c r="H86" s="13">
        <f t="shared" si="4"/>
        <v>0</v>
      </c>
      <c r="I86" s="13">
        <f t="shared" si="5"/>
        <v>2000</v>
      </c>
      <c r="J86" s="13"/>
      <c r="K86" s="13"/>
      <c r="L86" s="13">
        <f t="shared" si="50"/>
        <v>2000</v>
      </c>
      <c r="M86" s="13">
        <f t="shared" si="50"/>
        <v>0</v>
      </c>
      <c r="N86" s="13">
        <f t="shared" si="51"/>
        <v>2000</v>
      </c>
    </row>
    <row r="87" spans="1:14" ht="12.75" customHeight="1" x14ac:dyDescent="0.2">
      <c r="A87" s="4" t="s">
        <v>49</v>
      </c>
      <c r="B87" s="19">
        <v>6500</v>
      </c>
      <c r="C87" s="19"/>
      <c r="D87" s="19">
        <f t="shared" si="49"/>
        <v>6500</v>
      </c>
      <c r="E87" s="13"/>
      <c r="F87" s="13"/>
      <c r="G87" s="13">
        <f t="shared" si="4"/>
        <v>6500</v>
      </c>
      <c r="H87" s="13">
        <f t="shared" si="4"/>
        <v>0</v>
      </c>
      <c r="I87" s="13">
        <f t="shared" si="5"/>
        <v>6500</v>
      </c>
      <c r="J87" s="13"/>
      <c r="K87" s="13"/>
      <c r="L87" s="13">
        <f t="shared" si="50"/>
        <v>6500</v>
      </c>
      <c r="M87" s="13">
        <f t="shared" si="50"/>
        <v>0</v>
      </c>
      <c r="N87" s="13">
        <f t="shared" si="51"/>
        <v>6500</v>
      </c>
    </row>
    <row r="88" spans="1:14" ht="12.75" customHeight="1" x14ac:dyDescent="0.2">
      <c r="A88" s="4" t="s">
        <v>89</v>
      </c>
      <c r="B88" s="19">
        <v>20000</v>
      </c>
      <c r="C88" s="19"/>
      <c r="D88" s="19">
        <f t="shared" si="49"/>
        <v>20000</v>
      </c>
      <c r="E88" s="13"/>
      <c r="F88" s="13"/>
      <c r="G88" s="13">
        <f t="shared" si="4"/>
        <v>20000</v>
      </c>
      <c r="H88" s="13">
        <f t="shared" si="4"/>
        <v>0</v>
      </c>
      <c r="I88" s="13">
        <f t="shared" si="5"/>
        <v>20000</v>
      </c>
      <c r="J88" s="13"/>
      <c r="K88" s="13"/>
      <c r="L88" s="13">
        <f t="shared" si="50"/>
        <v>20000</v>
      </c>
      <c r="M88" s="13">
        <f t="shared" si="50"/>
        <v>0</v>
      </c>
      <c r="N88" s="13">
        <f t="shared" si="51"/>
        <v>20000</v>
      </c>
    </row>
    <row r="89" spans="1:14" ht="12.75" customHeight="1" x14ac:dyDescent="0.2">
      <c r="A89" s="4" t="s">
        <v>35</v>
      </c>
      <c r="B89" s="19">
        <v>10000</v>
      </c>
      <c r="C89" s="19"/>
      <c r="D89" s="19">
        <f t="shared" si="49"/>
        <v>10000</v>
      </c>
      <c r="E89" s="13"/>
      <c r="F89" s="13"/>
      <c r="G89" s="13">
        <f t="shared" si="4"/>
        <v>10000</v>
      </c>
      <c r="H89" s="13">
        <f t="shared" si="4"/>
        <v>0</v>
      </c>
      <c r="I89" s="13">
        <f t="shared" si="5"/>
        <v>10000</v>
      </c>
      <c r="J89" s="13"/>
      <c r="K89" s="13"/>
      <c r="L89" s="13">
        <f t="shared" si="50"/>
        <v>10000</v>
      </c>
      <c r="M89" s="13">
        <f t="shared" si="50"/>
        <v>0</v>
      </c>
      <c r="N89" s="13">
        <f t="shared" si="51"/>
        <v>10000</v>
      </c>
    </row>
    <row r="90" spans="1:14" ht="12.75" customHeight="1" x14ac:dyDescent="0.2">
      <c r="A90" s="4" t="s">
        <v>129</v>
      </c>
      <c r="B90" s="19"/>
      <c r="C90" s="19"/>
      <c r="D90" s="19"/>
      <c r="E90" s="13">
        <v>1405</v>
      </c>
      <c r="F90" s="13"/>
      <c r="G90" s="13">
        <f t="shared" ref="G90:H90" si="52">+B90+E90</f>
        <v>1405</v>
      </c>
      <c r="H90" s="13">
        <f t="shared" si="52"/>
        <v>0</v>
      </c>
      <c r="I90" s="13">
        <f t="shared" ref="I90" si="53">+G90+H90</f>
        <v>1405</v>
      </c>
      <c r="J90" s="13"/>
      <c r="K90" s="13"/>
      <c r="L90" s="13">
        <f t="shared" si="50"/>
        <v>1405</v>
      </c>
      <c r="M90" s="13">
        <f t="shared" si="50"/>
        <v>0</v>
      </c>
      <c r="N90" s="13">
        <f t="shared" si="51"/>
        <v>1405</v>
      </c>
    </row>
    <row r="91" spans="1:14" ht="12.75" customHeight="1" x14ac:dyDescent="0.2">
      <c r="B91" s="19"/>
      <c r="C91" s="19"/>
      <c r="D91" s="19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1:14" ht="12.75" customHeight="1" x14ac:dyDescent="0.2">
      <c r="A92" s="2" t="s">
        <v>63</v>
      </c>
      <c r="B92" s="20">
        <f>SUM(B93:B93)</f>
        <v>1270</v>
      </c>
      <c r="C92" s="20">
        <f>SUM(C93:C93)</f>
        <v>0</v>
      </c>
      <c r="D92" s="20">
        <f>SUM(D93:D93)</f>
        <v>1270</v>
      </c>
      <c r="E92" s="20">
        <f t="shared" ref="E92:N92" si="54">SUM(E93:E93)</f>
        <v>0</v>
      </c>
      <c r="F92" s="20">
        <f t="shared" si="54"/>
        <v>0</v>
      </c>
      <c r="G92" s="20">
        <f t="shared" si="54"/>
        <v>1270</v>
      </c>
      <c r="H92" s="20">
        <f t="shared" si="54"/>
        <v>0</v>
      </c>
      <c r="I92" s="20">
        <f t="shared" si="54"/>
        <v>1270</v>
      </c>
      <c r="J92" s="20">
        <f t="shared" si="54"/>
        <v>0</v>
      </c>
      <c r="K92" s="20">
        <f t="shared" si="54"/>
        <v>0</v>
      </c>
      <c r="L92" s="20">
        <f t="shared" si="54"/>
        <v>1270</v>
      </c>
      <c r="M92" s="20">
        <f t="shared" si="54"/>
        <v>0</v>
      </c>
      <c r="N92" s="20">
        <f t="shared" si="54"/>
        <v>1270</v>
      </c>
    </row>
    <row r="93" spans="1:14" ht="12.75" customHeight="1" x14ac:dyDescent="0.2">
      <c r="A93" s="4" t="s">
        <v>97</v>
      </c>
      <c r="B93" s="19">
        <v>1270</v>
      </c>
      <c r="C93" s="19"/>
      <c r="D93" s="19">
        <f t="shared" ref="D93" si="55">SUM(B93:C93)</f>
        <v>1270</v>
      </c>
      <c r="E93" s="13"/>
      <c r="F93" s="13"/>
      <c r="G93" s="13">
        <f t="shared" ref="G93:H177" si="56">+B93+E93</f>
        <v>1270</v>
      </c>
      <c r="H93" s="13">
        <f t="shared" si="56"/>
        <v>0</v>
      </c>
      <c r="I93" s="13">
        <f t="shared" ref="I93:I177" si="57">+G93+H93</f>
        <v>1270</v>
      </c>
      <c r="J93" s="13"/>
      <c r="K93" s="13"/>
      <c r="L93" s="13">
        <f t="shared" ref="L93:M93" si="58">+G93+J93</f>
        <v>1270</v>
      </c>
      <c r="M93" s="13">
        <f t="shared" si="58"/>
        <v>0</v>
      </c>
      <c r="N93" s="13">
        <f t="shared" ref="N93" si="59">+L93+M93</f>
        <v>1270</v>
      </c>
    </row>
    <row r="94" spans="1:14" ht="12.75" customHeight="1" x14ac:dyDescent="0.2">
      <c r="B94" s="19"/>
      <c r="C94" s="19"/>
      <c r="D94" s="19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1:14" ht="12.75" customHeight="1" x14ac:dyDescent="0.2">
      <c r="A95" s="3" t="s">
        <v>16</v>
      </c>
      <c r="B95" s="20">
        <f>SUM(B96:B107)</f>
        <v>140620</v>
      </c>
      <c r="C95" s="20">
        <f>SUM(C96:C107)</f>
        <v>5000</v>
      </c>
      <c r="D95" s="20">
        <f>SUM(D96:D107)</f>
        <v>145620</v>
      </c>
      <c r="E95" s="20">
        <f t="shared" ref="E95:N95" si="60">SUM(E96:E107)</f>
        <v>0</v>
      </c>
      <c r="F95" s="20">
        <f t="shared" si="60"/>
        <v>0</v>
      </c>
      <c r="G95" s="20">
        <f t="shared" si="60"/>
        <v>140620</v>
      </c>
      <c r="H95" s="20">
        <f t="shared" si="60"/>
        <v>5000</v>
      </c>
      <c r="I95" s="20">
        <f t="shared" si="60"/>
        <v>145620</v>
      </c>
      <c r="J95" s="20">
        <f t="shared" si="60"/>
        <v>32692</v>
      </c>
      <c r="K95" s="20">
        <f t="shared" si="60"/>
        <v>0</v>
      </c>
      <c r="L95" s="20">
        <f t="shared" si="60"/>
        <v>173312</v>
      </c>
      <c r="M95" s="20">
        <f t="shared" si="60"/>
        <v>5000</v>
      </c>
      <c r="N95" s="20">
        <f t="shared" si="60"/>
        <v>178312</v>
      </c>
    </row>
    <row r="96" spans="1:14" ht="12.75" customHeight="1" x14ac:dyDescent="0.2">
      <c r="A96" s="5" t="s">
        <v>41</v>
      </c>
      <c r="B96" s="19">
        <v>30000</v>
      </c>
      <c r="C96" s="19"/>
      <c r="D96" s="19">
        <f>SUM(B96:C96)</f>
        <v>30000</v>
      </c>
      <c r="E96" s="13"/>
      <c r="F96" s="13"/>
      <c r="G96" s="13">
        <f t="shared" si="56"/>
        <v>30000</v>
      </c>
      <c r="H96" s="13">
        <f t="shared" si="56"/>
        <v>0</v>
      </c>
      <c r="I96" s="13">
        <f t="shared" si="57"/>
        <v>30000</v>
      </c>
      <c r="J96" s="13"/>
      <c r="K96" s="13"/>
      <c r="L96" s="13">
        <f t="shared" ref="L96:M107" si="61">+G96+J96</f>
        <v>30000</v>
      </c>
      <c r="M96" s="13">
        <f t="shared" si="61"/>
        <v>0</v>
      </c>
      <c r="N96" s="13">
        <f t="shared" ref="N96:N107" si="62">+L96+M96</f>
        <v>30000</v>
      </c>
    </row>
    <row r="97" spans="1:14" ht="12.75" customHeight="1" x14ac:dyDescent="0.2">
      <c r="A97" s="5" t="s">
        <v>50</v>
      </c>
      <c r="B97" s="19">
        <v>120</v>
      </c>
      <c r="C97" s="19"/>
      <c r="D97" s="19">
        <f t="shared" ref="D97:D101" si="63">SUM(B97:C97)</f>
        <v>120</v>
      </c>
      <c r="E97" s="13"/>
      <c r="F97" s="13"/>
      <c r="G97" s="13">
        <f t="shared" si="56"/>
        <v>120</v>
      </c>
      <c r="H97" s="13">
        <f t="shared" si="56"/>
        <v>0</v>
      </c>
      <c r="I97" s="13">
        <f t="shared" si="57"/>
        <v>120</v>
      </c>
      <c r="J97" s="13"/>
      <c r="K97" s="13"/>
      <c r="L97" s="13">
        <f t="shared" si="61"/>
        <v>120</v>
      </c>
      <c r="M97" s="13">
        <f t="shared" si="61"/>
        <v>0</v>
      </c>
      <c r="N97" s="13">
        <f t="shared" si="62"/>
        <v>120</v>
      </c>
    </row>
    <row r="98" spans="1:14" ht="12.75" customHeight="1" x14ac:dyDescent="0.2">
      <c r="A98" s="5" t="s">
        <v>51</v>
      </c>
      <c r="B98" s="19">
        <v>8000</v>
      </c>
      <c r="C98" s="19"/>
      <c r="D98" s="19">
        <f t="shared" si="63"/>
        <v>8000</v>
      </c>
      <c r="E98" s="13"/>
      <c r="F98" s="13"/>
      <c r="G98" s="13">
        <f t="shared" si="56"/>
        <v>8000</v>
      </c>
      <c r="H98" s="13">
        <f t="shared" si="56"/>
        <v>0</v>
      </c>
      <c r="I98" s="13">
        <f t="shared" si="57"/>
        <v>8000</v>
      </c>
      <c r="J98" s="13"/>
      <c r="K98" s="13"/>
      <c r="L98" s="13">
        <f t="shared" si="61"/>
        <v>8000</v>
      </c>
      <c r="M98" s="13">
        <f t="shared" si="61"/>
        <v>0</v>
      </c>
      <c r="N98" s="13">
        <f t="shared" si="62"/>
        <v>8000</v>
      </c>
    </row>
    <row r="99" spans="1:14" ht="12.75" customHeight="1" x14ac:dyDescent="0.2">
      <c r="A99" s="5" t="s">
        <v>56</v>
      </c>
      <c r="B99" s="19">
        <v>5000</v>
      </c>
      <c r="C99" s="19"/>
      <c r="D99" s="19">
        <f t="shared" si="63"/>
        <v>5000</v>
      </c>
      <c r="E99" s="13"/>
      <c r="F99" s="13"/>
      <c r="G99" s="13">
        <f t="shared" si="56"/>
        <v>5000</v>
      </c>
      <c r="H99" s="13">
        <f t="shared" si="56"/>
        <v>0</v>
      </c>
      <c r="I99" s="13">
        <f t="shared" si="57"/>
        <v>5000</v>
      </c>
      <c r="J99" s="13"/>
      <c r="K99" s="13"/>
      <c r="L99" s="13">
        <f t="shared" si="61"/>
        <v>5000</v>
      </c>
      <c r="M99" s="13">
        <f t="shared" si="61"/>
        <v>0</v>
      </c>
      <c r="N99" s="13">
        <f t="shared" si="62"/>
        <v>5000</v>
      </c>
    </row>
    <row r="100" spans="1:14" ht="12.75" customHeight="1" x14ac:dyDescent="0.2">
      <c r="A100" s="5" t="s">
        <v>57</v>
      </c>
      <c r="B100" s="19">
        <v>6000</v>
      </c>
      <c r="C100" s="19"/>
      <c r="D100" s="19">
        <f t="shared" si="63"/>
        <v>6000</v>
      </c>
      <c r="E100" s="13"/>
      <c r="F100" s="13"/>
      <c r="G100" s="13">
        <f t="shared" si="56"/>
        <v>6000</v>
      </c>
      <c r="H100" s="13">
        <f t="shared" si="56"/>
        <v>0</v>
      </c>
      <c r="I100" s="13">
        <f t="shared" si="57"/>
        <v>6000</v>
      </c>
      <c r="J100" s="13"/>
      <c r="K100" s="13"/>
      <c r="L100" s="13">
        <f t="shared" si="61"/>
        <v>6000</v>
      </c>
      <c r="M100" s="13">
        <f t="shared" si="61"/>
        <v>0</v>
      </c>
      <c r="N100" s="13">
        <f t="shared" si="62"/>
        <v>6000</v>
      </c>
    </row>
    <row r="101" spans="1:14" ht="12.75" customHeight="1" x14ac:dyDescent="0.2">
      <c r="A101" s="5" t="s">
        <v>90</v>
      </c>
      <c r="B101" s="19">
        <v>28000</v>
      </c>
      <c r="C101" s="19"/>
      <c r="D101" s="19">
        <f t="shared" si="63"/>
        <v>28000</v>
      </c>
      <c r="E101" s="13"/>
      <c r="F101" s="13"/>
      <c r="G101" s="13">
        <f t="shared" si="56"/>
        <v>28000</v>
      </c>
      <c r="H101" s="13">
        <f t="shared" si="56"/>
        <v>0</v>
      </c>
      <c r="I101" s="13">
        <f t="shared" si="57"/>
        <v>28000</v>
      </c>
      <c r="J101" s="13"/>
      <c r="K101" s="13"/>
      <c r="L101" s="13">
        <f t="shared" si="61"/>
        <v>28000</v>
      </c>
      <c r="M101" s="13">
        <f t="shared" si="61"/>
        <v>0</v>
      </c>
      <c r="N101" s="13">
        <f t="shared" si="62"/>
        <v>28000</v>
      </c>
    </row>
    <row r="102" spans="1:14" ht="12.75" customHeight="1" x14ac:dyDescent="0.2">
      <c r="A102" s="16" t="s">
        <v>31</v>
      </c>
      <c r="B102" s="15">
        <v>10000</v>
      </c>
      <c r="C102" s="15"/>
      <c r="D102" s="15">
        <f>SUM(B102:C102)</f>
        <v>10000</v>
      </c>
      <c r="E102" s="13"/>
      <c r="F102" s="13"/>
      <c r="G102" s="13">
        <f t="shared" si="56"/>
        <v>10000</v>
      </c>
      <c r="H102" s="13">
        <f t="shared" si="56"/>
        <v>0</v>
      </c>
      <c r="I102" s="13">
        <f t="shared" si="57"/>
        <v>10000</v>
      </c>
      <c r="J102" s="13"/>
      <c r="K102" s="13"/>
      <c r="L102" s="13">
        <f t="shared" si="61"/>
        <v>10000</v>
      </c>
      <c r="M102" s="13">
        <f t="shared" si="61"/>
        <v>0</v>
      </c>
      <c r="N102" s="13">
        <f t="shared" si="62"/>
        <v>10000</v>
      </c>
    </row>
    <row r="103" spans="1:14" ht="12.75" customHeight="1" x14ac:dyDescent="0.2">
      <c r="A103" s="16" t="s">
        <v>91</v>
      </c>
      <c r="B103" s="15">
        <v>500</v>
      </c>
      <c r="C103" s="15"/>
      <c r="D103" s="15">
        <f t="shared" ref="D103:D107" si="64">SUM(B103:C103)</f>
        <v>500</v>
      </c>
      <c r="E103" s="13"/>
      <c r="F103" s="13"/>
      <c r="G103" s="13">
        <f t="shared" si="56"/>
        <v>500</v>
      </c>
      <c r="H103" s="13">
        <f t="shared" si="56"/>
        <v>0</v>
      </c>
      <c r="I103" s="13">
        <f t="shared" si="57"/>
        <v>500</v>
      </c>
      <c r="J103" s="13"/>
      <c r="K103" s="13"/>
      <c r="L103" s="13">
        <f t="shared" si="61"/>
        <v>500</v>
      </c>
      <c r="M103" s="13">
        <f t="shared" si="61"/>
        <v>0</v>
      </c>
      <c r="N103" s="13">
        <f t="shared" si="62"/>
        <v>500</v>
      </c>
    </row>
    <row r="104" spans="1:14" ht="12.75" customHeight="1" x14ac:dyDescent="0.2">
      <c r="A104" s="16" t="s">
        <v>92</v>
      </c>
      <c r="B104" s="15"/>
      <c r="C104" s="15">
        <v>5000</v>
      </c>
      <c r="D104" s="15">
        <f t="shared" si="64"/>
        <v>5000</v>
      </c>
      <c r="E104" s="13"/>
      <c r="F104" s="13"/>
      <c r="G104" s="13">
        <f t="shared" si="56"/>
        <v>0</v>
      </c>
      <c r="H104" s="13">
        <f t="shared" si="56"/>
        <v>5000</v>
      </c>
      <c r="I104" s="13">
        <f t="shared" si="57"/>
        <v>5000</v>
      </c>
      <c r="J104" s="13"/>
      <c r="K104" s="13"/>
      <c r="L104" s="13">
        <f t="shared" si="61"/>
        <v>0</v>
      </c>
      <c r="M104" s="13">
        <f t="shared" si="61"/>
        <v>5000</v>
      </c>
      <c r="N104" s="13">
        <f t="shared" si="62"/>
        <v>5000</v>
      </c>
    </row>
    <row r="105" spans="1:14" ht="12.75" customHeight="1" x14ac:dyDescent="0.2">
      <c r="A105" s="4" t="s">
        <v>154</v>
      </c>
      <c r="B105" s="15"/>
      <c r="C105" s="15"/>
      <c r="D105" s="15"/>
      <c r="E105" s="13"/>
      <c r="F105" s="13"/>
      <c r="G105" s="13"/>
      <c r="H105" s="13"/>
      <c r="I105" s="13"/>
      <c r="J105" s="26">
        <v>8344</v>
      </c>
      <c r="K105" s="13"/>
      <c r="L105" s="13">
        <f t="shared" si="61"/>
        <v>8344</v>
      </c>
      <c r="M105" s="13">
        <f t="shared" si="61"/>
        <v>0</v>
      </c>
      <c r="N105" s="13">
        <f t="shared" si="62"/>
        <v>8344</v>
      </c>
    </row>
    <row r="106" spans="1:14" ht="12.75" customHeight="1" x14ac:dyDescent="0.2">
      <c r="A106" s="4" t="s">
        <v>155</v>
      </c>
      <c r="B106" s="15"/>
      <c r="C106" s="15"/>
      <c r="D106" s="15"/>
      <c r="E106" s="13"/>
      <c r="F106" s="13"/>
      <c r="G106" s="13"/>
      <c r="H106" s="13"/>
      <c r="I106" s="13"/>
      <c r="J106" s="26">
        <v>24348</v>
      </c>
      <c r="K106" s="13"/>
      <c r="L106" s="13">
        <f t="shared" si="61"/>
        <v>24348</v>
      </c>
      <c r="M106" s="13">
        <f t="shared" si="61"/>
        <v>0</v>
      </c>
      <c r="N106" s="13">
        <f t="shared" si="62"/>
        <v>24348</v>
      </c>
    </row>
    <row r="107" spans="1:14" ht="12.75" customHeight="1" x14ac:dyDescent="0.2">
      <c r="A107" s="16" t="s">
        <v>93</v>
      </c>
      <c r="B107" s="15">
        <v>53000</v>
      </c>
      <c r="C107" s="15"/>
      <c r="D107" s="15">
        <f t="shared" si="64"/>
        <v>53000</v>
      </c>
      <c r="E107" s="13"/>
      <c r="F107" s="13"/>
      <c r="G107" s="13">
        <f t="shared" si="56"/>
        <v>53000</v>
      </c>
      <c r="H107" s="13">
        <f t="shared" si="56"/>
        <v>0</v>
      </c>
      <c r="I107" s="13">
        <f t="shared" si="57"/>
        <v>53000</v>
      </c>
      <c r="J107" s="13"/>
      <c r="K107" s="13"/>
      <c r="L107" s="13">
        <f t="shared" si="61"/>
        <v>53000</v>
      </c>
      <c r="M107" s="13">
        <f t="shared" si="61"/>
        <v>0</v>
      </c>
      <c r="N107" s="13">
        <f t="shared" si="62"/>
        <v>53000</v>
      </c>
    </row>
    <row r="108" spans="1:14" ht="12.75" customHeight="1" x14ac:dyDescent="0.2">
      <c r="B108" s="15"/>
      <c r="C108" s="15"/>
      <c r="D108" s="15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1:14" ht="12.75" customHeight="1" x14ac:dyDescent="0.2">
      <c r="A109" s="28" t="s">
        <v>102</v>
      </c>
      <c r="B109" s="23">
        <f t="shared" ref="B109:M109" si="65">SUM(B110:B115)</f>
        <v>1225</v>
      </c>
      <c r="C109" s="23">
        <f t="shared" si="65"/>
        <v>0</v>
      </c>
      <c r="D109" s="23">
        <f t="shared" si="65"/>
        <v>1225</v>
      </c>
      <c r="E109" s="23">
        <f t="shared" si="65"/>
        <v>926</v>
      </c>
      <c r="F109" s="23">
        <f t="shared" si="65"/>
        <v>0</v>
      </c>
      <c r="G109" s="23">
        <f t="shared" si="65"/>
        <v>2151</v>
      </c>
      <c r="H109" s="23">
        <f t="shared" si="65"/>
        <v>0</v>
      </c>
      <c r="I109" s="23">
        <f t="shared" si="65"/>
        <v>2151</v>
      </c>
      <c r="J109" s="23">
        <f t="shared" si="65"/>
        <v>1200</v>
      </c>
      <c r="K109" s="23">
        <f t="shared" si="65"/>
        <v>0</v>
      </c>
      <c r="L109" s="23">
        <f t="shared" si="65"/>
        <v>3351</v>
      </c>
      <c r="M109" s="23">
        <f t="shared" si="65"/>
        <v>0</v>
      </c>
      <c r="N109" s="23">
        <f>SUM(N110:N115)</f>
        <v>3351</v>
      </c>
    </row>
    <row r="110" spans="1:14" ht="12.75" customHeight="1" x14ac:dyDescent="0.2">
      <c r="A110" s="27" t="s">
        <v>106</v>
      </c>
      <c r="B110" s="15">
        <v>100</v>
      </c>
      <c r="C110" s="15"/>
      <c r="D110" s="15">
        <f t="shared" ref="D110:D139" si="66">SUM(B110:C110)</f>
        <v>100</v>
      </c>
      <c r="E110" s="13"/>
      <c r="F110" s="13"/>
      <c r="G110" s="13">
        <f t="shared" si="56"/>
        <v>100</v>
      </c>
      <c r="H110" s="13">
        <f t="shared" si="56"/>
        <v>0</v>
      </c>
      <c r="I110" s="13">
        <f t="shared" si="57"/>
        <v>100</v>
      </c>
      <c r="J110" s="13"/>
      <c r="K110" s="13"/>
      <c r="L110" s="13">
        <f t="shared" ref="L110:M114" si="67">+G110+J110</f>
        <v>100</v>
      </c>
      <c r="M110" s="13">
        <f t="shared" si="67"/>
        <v>0</v>
      </c>
      <c r="N110" s="13">
        <f t="shared" ref="N110:N114" si="68">+L110+M110</f>
        <v>100</v>
      </c>
    </row>
    <row r="111" spans="1:14" ht="12.75" customHeight="1" x14ac:dyDescent="0.2">
      <c r="A111" s="27" t="s">
        <v>119</v>
      </c>
      <c r="B111" s="15">
        <v>1125</v>
      </c>
      <c r="C111" s="15"/>
      <c r="D111" s="15">
        <f t="shared" si="66"/>
        <v>1125</v>
      </c>
      <c r="E111" s="13"/>
      <c r="F111" s="13"/>
      <c r="G111" s="13">
        <f t="shared" si="56"/>
        <v>1125</v>
      </c>
      <c r="H111" s="13">
        <f t="shared" si="56"/>
        <v>0</v>
      </c>
      <c r="I111" s="13">
        <f t="shared" si="57"/>
        <v>1125</v>
      </c>
      <c r="J111" s="13"/>
      <c r="K111" s="13"/>
      <c r="L111" s="13">
        <f t="shared" si="67"/>
        <v>1125</v>
      </c>
      <c r="M111" s="13">
        <f t="shared" si="67"/>
        <v>0</v>
      </c>
      <c r="N111" s="13">
        <f t="shared" si="68"/>
        <v>1125</v>
      </c>
    </row>
    <row r="112" spans="1:14" ht="12.75" customHeight="1" x14ac:dyDescent="0.2">
      <c r="A112" s="4" t="s">
        <v>127</v>
      </c>
      <c r="B112" s="15"/>
      <c r="C112" s="15"/>
      <c r="D112" s="15"/>
      <c r="E112" s="13">
        <v>826</v>
      </c>
      <c r="F112" s="13"/>
      <c r="G112" s="13">
        <f t="shared" si="56"/>
        <v>826</v>
      </c>
      <c r="H112" s="13">
        <f t="shared" si="56"/>
        <v>0</v>
      </c>
      <c r="I112" s="13">
        <f t="shared" si="57"/>
        <v>826</v>
      </c>
      <c r="J112" s="13"/>
      <c r="K112" s="13"/>
      <c r="L112" s="13">
        <f t="shared" si="67"/>
        <v>826</v>
      </c>
      <c r="M112" s="13">
        <f t="shared" si="67"/>
        <v>0</v>
      </c>
      <c r="N112" s="13">
        <f t="shared" si="68"/>
        <v>826</v>
      </c>
    </row>
    <row r="113" spans="1:14" ht="12.75" customHeight="1" x14ac:dyDescent="0.2">
      <c r="A113" s="4" t="s">
        <v>163</v>
      </c>
      <c r="B113" s="15"/>
      <c r="C113" s="15"/>
      <c r="D113" s="15"/>
      <c r="E113" s="13"/>
      <c r="F113" s="13"/>
      <c r="G113" s="13"/>
      <c r="H113" s="13"/>
      <c r="I113" s="13"/>
      <c r="J113" s="13">
        <v>800</v>
      </c>
      <c r="K113" s="13"/>
      <c r="L113" s="13">
        <f t="shared" ref="L113" si="69">+G113+J113</f>
        <v>800</v>
      </c>
      <c r="M113" s="13">
        <f t="shared" ref="M113" si="70">+H113+K113</f>
        <v>0</v>
      </c>
      <c r="N113" s="13">
        <f t="shared" ref="N113" si="71">+L113+M113</f>
        <v>800</v>
      </c>
    </row>
    <row r="114" spans="1:14" ht="12.75" customHeight="1" x14ac:dyDescent="0.2">
      <c r="A114" s="27" t="s">
        <v>136</v>
      </c>
      <c r="B114" s="15"/>
      <c r="C114" s="15"/>
      <c r="D114" s="15"/>
      <c r="E114" s="13">
        <v>100</v>
      </c>
      <c r="F114" s="13"/>
      <c r="G114" s="13">
        <f t="shared" si="56"/>
        <v>100</v>
      </c>
      <c r="H114" s="13">
        <f t="shared" si="56"/>
        <v>0</v>
      </c>
      <c r="I114" s="13">
        <f t="shared" si="57"/>
        <v>100</v>
      </c>
      <c r="J114" s="13">
        <f>-16+400</f>
        <v>384</v>
      </c>
      <c r="K114" s="13"/>
      <c r="L114" s="13">
        <f t="shared" si="67"/>
        <v>484</v>
      </c>
      <c r="M114" s="13">
        <f t="shared" si="67"/>
        <v>0</v>
      </c>
      <c r="N114" s="13">
        <f t="shared" si="68"/>
        <v>484</v>
      </c>
    </row>
    <row r="115" spans="1:14" ht="12.75" customHeight="1" x14ac:dyDescent="0.2">
      <c r="A115" s="31" t="s">
        <v>21</v>
      </c>
      <c r="B115" s="15"/>
      <c r="C115" s="15"/>
      <c r="D115" s="15"/>
      <c r="E115" s="13"/>
      <c r="F115" s="13"/>
      <c r="G115" s="13"/>
      <c r="H115" s="13"/>
      <c r="I115" s="13"/>
      <c r="J115" s="13">
        <v>16</v>
      </c>
      <c r="K115" s="13"/>
      <c r="L115" s="13">
        <f t="shared" ref="L115" si="72">+G115+J115</f>
        <v>16</v>
      </c>
      <c r="M115" s="13">
        <f t="shared" ref="M115" si="73">+H115+K115</f>
        <v>0</v>
      </c>
      <c r="N115" s="13">
        <f t="shared" ref="N115" si="74">+L115+M115</f>
        <v>16</v>
      </c>
    </row>
    <row r="116" spans="1:14" ht="12.75" customHeight="1" x14ac:dyDescent="0.2">
      <c r="A116" s="27"/>
      <c r="B116" s="15"/>
      <c r="C116" s="15"/>
      <c r="D116" s="15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1:14" ht="12.75" customHeight="1" x14ac:dyDescent="0.2">
      <c r="A117" s="28" t="s">
        <v>103</v>
      </c>
      <c r="B117" s="23">
        <f>SUM(B118:B136)</f>
        <v>10542</v>
      </c>
      <c r="C117" s="23">
        <f t="shared" ref="C117:N117" si="75">SUM(C118:C136)</f>
        <v>0</v>
      </c>
      <c r="D117" s="23">
        <f t="shared" si="75"/>
        <v>10542</v>
      </c>
      <c r="E117" s="23">
        <f t="shared" si="75"/>
        <v>10542</v>
      </c>
      <c r="F117" s="23">
        <f t="shared" si="75"/>
        <v>0</v>
      </c>
      <c r="G117" s="23">
        <f t="shared" si="75"/>
        <v>21084</v>
      </c>
      <c r="H117" s="23">
        <f t="shared" si="75"/>
        <v>0</v>
      </c>
      <c r="I117" s="23">
        <f t="shared" si="75"/>
        <v>21084</v>
      </c>
      <c r="J117" s="23">
        <f t="shared" si="75"/>
        <v>1241</v>
      </c>
      <c r="K117" s="23">
        <f t="shared" si="75"/>
        <v>0</v>
      </c>
      <c r="L117" s="23">
        <f t="shared" si="75"/>
        <v>22325</v>
      </c>
      <c r="M117" s="23">
        <f t="shared" si="75"/>
        <v>0</v>
      </c>
      <c r="N117" s="23">
        <f t="shared" si="75"/>
        <v>22325</v>
      </c>
    </row>
    <row r="118" spans="1:14" ht="12.75" customHeight="1" x14ac:dyDescent="0.2">
      <c r="A118" s="27" t="s">
        <v>107</v>
      </c>
      <c r="B118" s="5">
        <v>800</v>
      </c>
      <c r="C118" s="15"/>
      <c r="D118" s="15">
        <f t="shared" si="66"/>
        <v>800</v>
      </c>
      <c r="E118" s="13"/>
      <c r="F118" s="13"/>
      <c r="G118" s="13">
        <f t="shared" si="56"/>
        <v>800</v>
      </c>
      <c r="H118" s="13">
        <f t="shared" si="56"/>
        <v>0</v>
      </c>
      <c r="I118" s="13">
        <f t="shared" si="57"/>
        <v>800</v>
      </c>
      <c r="J118" s="13"/>
      <c r="K118" s="13"/>
      <c r="L118" s="13">
        <f t="shared" ref="L118:M136" si="76">+G118+J118</f>
        <v>800</v>
      </c>
      <c r="M118" s="13">
        <f t="shared" si="76"/>
        <v>0</v>
      </c>
      <c r="N118" s="13">
        <f t="shared" ref="N118:N136" si="77">+L118+M118</f>
        <v>800</v>
      </c>
    </row>
    <row r="119" spans="1:14" ht="12.75" customHeight="1" x14ac:dyDescent="0.2">
      <c r="A119" s="27" t="s">
        <v>108</v>
      </c>
      <c r="B119" s="5">
        <v>20</v>
      </c>
      <c r="C119" s="15"/>
      <c r="D119" s="15">
        <f t="shared" si="66"/>
        <v>20</v>
      </c>
      <c r="E119" s="13"/>
      <c r="F119" s="13"/>
      <c r="G119" s="13">
        <f t="shared" si="56"/>
        <v>20</v>
      </c>
      <c r="H119" s="13">
        <f t="shared" si="56"/>
        <v>0</v>
      </c>
      <c r="I119" s="13">
        <f t="shared" si="57"/>
        <v>20</v>
      </c>
      <c r="J119" s="13"/>
      <c r="K119" s="13"/>
      <c r="L119" s="13">
        <f t="shared" si="76"/>
        <v>20</v>
      </c>
      <c r="M119" s="13">
        <f t="shared" si="76"/>
        <v>0</v>
      </c>
      <c r="N119" s="13">
        <f t="shared" si="77"/>
        <v>20</v>
      </c>
    </row>
    <row r="120" spans="1:14" ht="12.75" customHeight="1" x14ac:dyDescent="0.2">
      <c r="A120" s="27" t="s">
        <v>109</v>
      </c>
      <c r="B120" s="5">
        <v>80</v>
      </c>
      <c r="C120" s="15"/>
      <c r="D120" s="15">
        <f t="shared" si="66"/>
        <v>80</v>
      </c>
      <c r="E120" s="13"/>
      <c r="F120" s="13"/>
      <c r="G120" s="13">
        <f t="shared" si="56"/>
        <v>80</v>
      </c>
      <c r="H120" s="13">
        <f t="shared" si="56"/>
        <v>0</v>
      </c>
      <c r="I120" s="13">
        <f t="shared" si="57"/>
        <v>80</v>
      </c>
      <c r="J120" s="13"/>
      <c r="K120" s="13"/>
      <c r="L120" s="13">
        <f t="shared" si="76"/>
        <v>80</v>
      </c>
      <c r="M120" s="13">
        <f t="shared" si="76"/>
        <v>0</v>
      </c>
      <c r="N120" s="13">
        <f t="shared" si="77"/>
        <v>80</v>
      </c>
    </row>
    <row r="121" spans="1:14" ht="12.75" customHeight="1" x14ac:dyDescent="0.2">
      <c r="A121" s="27" t="s">
        <v>110</v>
      </c>
      <c r="B121" s="5">
        <v>30</v>
      </c>
      <c r="C121" s="15"/>
      <c r="D121" s="15">
        <f t="shared" si="66"/>
        <v>30</v>
      </c>
      <c r="E121" s="13"/>
      <c r="F121" s="13"/>
      <c r="G121" s="13">
        <f t="shared" si="56"/>
        <v>30</v>
      </c>
      <c r="H121" s="13">
        <f t="shared" si="56"/>
        <v>0</v>
      </c>
      <c r="I121" s="13">
        <f t="shared" si="57"/>
        <v>30</v>
      </c>
      <c r="J121" s="13"/>
      <c r="K121" s="13"/>
      <c r="L121" s="13">
        <f t="shared" si="76"/>
        <v>30</v>
      </c>
      <c r="M121" s="13">
        <f t="shared" si="76"/>
        <v>0</v>
      </c>
      <c r="N121" s="13">
        <f t="shared" si="77"/>
        <v>30</v>
      </c>
    </row>
    <row r="122" spans="1:14" ht="12.75" customHeight="1" x14ac:dyDescent="0.2">
      <c r="A122" s="27" t="s">
        <v>111</v>
      </c>
      <c r="B122" s="5">
        <v>12</v>
      </c>
      <c r="C122" s="15"/>
      <c r="D122" s="15">
        <f t="shared" si="66"/>
        <v>12</v>
      </c>
      <c r="E122" s="13"/>
      <c r="F122" s="13"/>
      <c r="G122" s="13">
        <f t="shared" si="56"/>
        <v>12</v>
      </c>
      <c r="H122" s="13">
        <f t="shared" si="56"/>
        <v>0</v>
      </c>
      <c r="I122" s="13">
        <f t="shared" si="57"/>
        <v>12</v>
      </c>
      <c r="J122" s="13"/>
      <c r="K122" s="13"/>
      <c r="L122" s="13">
        <f t="shared" si="76"/>
        <v>12</v>
      </c>
      <c r="M122" s="13">
        <f t="shared" si="76"/>
        <v>0</v>
      </c>
      <c r="N122" s="13">
        <f t="shared" si="77"/>
        <v>12</v>
      </c>
    </row>
    <row r="123" spans="1:14" ht="12.75" customHeight="1" x14ac:dyDescent="0.2">
      <c r="A123" s="27" t="s">
        <v>112</v>
      </c>
      <c r="B123" s="5">
        <v>12</v>
      </c>
      <c r="C123" s="15"/>
      <c r="D123" s="15">
        <f t="shared" si="66"/>
        <v>12</v>
      </c>
      <c r="E123" s="13"/>
      <c r="F123" s="13"/>
      <c r="G123" s="13">
        <f t="shared" si="56"/>
        <v>12</v>
      </c>
      <c r="H123" s="13">
        <f t="shared" si="56"/>
        <v>0</v>
      </c>
      <c r="I123" s="13">
        <f t="shared" si="57"/>
        <v>12</v>
      </c>
      <c r="J123" s="13"/>
      <c r="K123" s="13"/>
      <c r="L123" s="13">
        <f t="shared" si="76"/>
        <v>12</v>
      </c>
      <c r="M123" s="13">
        <f t="shared" si="76"/>
        <v>0</v>
      </c>
      <c r="N123" s="13">
        <f t="shared" si="77"/>
        <v>12</v>
      </c>
    </row>
    <row r="124" spans="1:14" ht="12.75" customHeight="1" x14ac:dyDescent="0.2">
      <c r="A124" s="27" t="s">
        <v>113</v>
      </c>
      <c r="B124" s="5">
        <v>40</v>
      </c>
      <c r="C124" s="15"/>
      <c r="D124" s="15">
        <f t="shared" si="66"/>
        <v>40</v>
      </c>
      <c r="E124" s="13"/>
      <c r="F124" s="13"/>
      <c r="G124" s="13">
        <f t="shared" si="56"/>
        <v>40</v>
      </c>
      <c r="H124" s="13">
        <f t="shared" si="56"/>
        <v>0</v>
      </c>
      <c r="I124" s="13">
        <f t="shared" si="57"/>
        <v>40</v>
      </c>
      <c r="J124" s="13"/>
      <c r="K124" s="13"/>
      <c r="L124" s="13">
        <f t="shared" si="76"/>
        <v>40</v>
      </c>
      <c r="M124" s="13">
        <f t="shared" si="76"/>
        <v>0</v>
      </c>
      <c r="N124" s="13">
        <f t="shared" si="77"/>
        <v>40</v>
      </c>
    </row>
    <row r="125" spans="1:14" ht="12.75" customHeight="1" x14ac:dyDescent="0.2">
      <c r="A125" s="27" t="s">
        <v>114</v>
      </c>
      <c r="B125" s="5">
        <v>80</v>
      </c>
      <c r="C125" s="15"/>
      <c r="D125" s="15">
        <f t="shared" si="66"/>
        <v>80</v>
      </c>
      <c r="E125" s="13"/>
      <c r="F125" s="13"/>
      <c r="G125" s="13">
        <f t="shared" si="56"/>
        <v>80</v>
      </c>
      <c r="H125" s="13">
        <f t="shared" si="56"/>
        <v>0</v>
      </c>
      <c r="I125" s="13">
        <f t="shared" si="57"/>
        <v>80</v>
      </c>
      <c r="J125" s="13"/>
      <c r="K125" s="13"/>
      <c r="L125" s="13">
        <f t="shared" si="76"/>
        <v>80</v>
      </c>
      <c r="M125" s="13">
        <f t="shared" si="76"/>
        <v>0</v>
      </c>
      <c r="N125" s="13">
        <f t="shared" si="77"/>
        <v>80</v>
      </c>
    </row>
    <row r="126" spans="1:14" ht="12.75" customHeight="1" x14ac:dyDescent="0.2">
      <c r="A126" s="27" t="s">
        <v>115</v>
      </c>
      <c r="B126" s="5">
        <v>450</v>
      </c>
      <c r="C126" s="15"/>
      <c r="D126" s="15">
        <f t="shared" si="66"/>
        <v>450</v>
      </c>
      <c r="E126" s="13"/>
      <c r="F126" s="13"/>
      <c r="G126" s="13">
        <f t="shared" si="56"/>
        <v>450</v>
      </c>
      <c r="H126" s="13">
        <f t="shared" si="56"/>
        <v>0</v>
      </c>
      <c r="I126" s="13">
        <f t="shared" si="57"/>
        <v>450</v>
      </c>
      <c r="J126" s="13"/>
      <c r="K126" s="13"/>
      <c r="L126" s="13">
        <f t="shared" si="76"/>
        <v>450</v>
      </c>
      <c r="M126" s="13">
        <f t="shared" si="76"/>
        <v>0</v>
      </c>
      <c r="N126" s="13">
        <f t="shared" si="77"/>
        <v>450</v>
      </c>
    </row>
    <row r="127" spans="1:14" ht="12.75" customHeight="1" x14ac:dyDescent="0.2">
      <c r="A127" s="27" t="s">
        <v>115</v>
      </c>
      <c r="B127" s="5">
        <v>450</v>
      </c>
      <c r="C127" s="15"/>
      <c r="D127" s="15">
        <f t="shared" si="66"/>
        <v>450</v>
      </c>
      <c r="E127" s="13"/>
      <c r="F127" s="13"/>
      <c r="G127" s="13">
        <f t="shared" si="56"/>
        <v>450</v>
      </c>
      <c r="H127" s="13">
        <f t="shared" si="56"/>
        <v>0</v>
      </c>
      <c r="I127" s="13">
        <f t="shared" si="57"/>
        <v>450</v>
      </c>
      <c r="J127" s="13"/>
      <c r="K127" s="13"/>
      <c r="L127" s="13">
        <f t="shared" si="76"/>
        <v>450</v>
      </c>
      <c r="M127" s="13">
        <f t="shared" si="76"/>
        <v>0</v>
      </c>
      <c r="N127" s="13">
        <f t="shared" si="77"/>
        <v>450</v>
      </c>
    </row>
    <row r="128" spans="1:14" ht="12.75" customHeight="1" x14ac:dyDescent="0.2">
      <c r="A128" s="27" t="s">
        <v>111</v>
      </c>
      <c r="B128" s="5">
        <v>12</v>
      </c>
      <c r="C128" s="15"/>
      <c r="D128" s="15">
        <f t="shared" si="66"/>
        <v>12</v>
      </c>
      <c r="E128" s="13"/>
      <c r="F128" s="13"/>
      <c r="G128" s="13">
        <f t="shared" si="56"/>
        <v>12</v>
      </c>
      <c r="H128" s="13">
        <f t="shared" si="56"/>
        <v>0</v>
      </c>
      <c r="I128" s="13">
        <f t="shared" si="57"/>
        <v>12</v>
      </c>
      <c r="J128" s="13"/>
      <c r="K128" s="13"/>
      <c r="L128" s="13">
        <f t="shared" si="76"/>
        <v>12</v>
      </c>
      <c r="M128" s="13">
        <f t="shared" si="76"/>
        <v>0</v>
      </c>
      <c r="N128" s="13">
        <f t="shared" si="77"/>
        <v>12</v>
      </c>
    </row>
    <row r="129" spans="1:14" ht="12.75" customHeight="1" x14ac:dyDescent="0.2">
      <c r="A129" s="27" t="s">
        <v>116</v>
      </c>
      <c r="B129" s="5">
        <v>24</v>
      </c>
      <c r="C129" s="15"/>
      <c r="D129" s="15">
        <f t="shared" si="66"/>
        <v>24</v>
      </c>
      <c r="E129" s="13"/>
      <c r="F129" s="13"/>
      <c r="G129" s="13">
        <f t="shared" si="56"/>
        <v>24</v>
      </c>
      <c r="H129" s="13">
        <f t="shared" si="56"/>
        <v>0</v>
      </c>
      <c r="I129" s="13">
        <f t="shared" si="57"/>
        <v>24</v>
      </c>
      <c r="J129" s="13"/>
      <c r="K129" s="13"/>
      <c r="L129" s="13">
        <f t="shared" si="76"/>
        <v>24</v>
      </c>
      <c r="M129" s="13">
        <f t="shared" si="76"/>
        <v>0</v>
      </c>
      <c r="N129" s="13">
        <f t="shared" si="77"/>
        <v>24</v>
      </c>
    </row>
    <row r="130" spans="1:14" ht="12.75" customHeight="1" x14ac:dyDescent="0.2">
      <c r="A130" s="27" t="s">
        <v>112</v>
      </c>
      <c r="B130" s="5">
        <v>12</v>
      </c>
      <c r="C130" s="15"/>
      <c r="D130" s="15">
        <f t="shared" si="66"/>
        <v>12</v>
      </c>
      <c r="E130" s="13"/>
      <c r="F130" s="13"/>
      <c r="G130" s="13">
        <f t="shared" si="56"/>
        <v>12</v>
      </c>
      <c r="H130" s="13">
        <f t="shared" si="56"/>
        <v>0</v>
      </c>
      <c r="I130" s="13">
        <f t="shared" si="57"/>
        <v>12</v>
      </c>
      <c r="J130" s="13"/>
      <c r="K130" s="13"/>
      <c r="L130" s="13">
        <f t="shared" si="76"/>
        <v>12</v>
      </c>
      <c r="M130" s="13">
        <f t="shared" si="76"/>
        <v>0</v>
      </c>
      <c r="N130" s="13">
        <f t="shared" si="77"/>
        <v>12</v>
      </c>
    </row>
    <row r="131" spans="1:14" ht="12.75" customHeight="1" x14ac:dyDescent="0.2">
      <c r="A131" s="27" t="s">
        <v>113</v>
      </c>
      <c r="B131" s="5">
        <v>40</v>
      </c>
      <c r="C131" s="15"/>
      <c r="D131" s="15">
        <f t="shared" si="66"/>
        <v>40</v>
      </c>
      <c r="E131" s="13"/>
      <c r="F131" s="13"/>
      <c r="G131" s="13">
        <f t="shared" si="56"/>
        <v>40</v>
      </c>
      <c r="H131" s="13">
        <f t="shared" si="56"/>
        <v>0</v>
      </c>
      <c r="I131" s="13">
        <f t="shared" si="57"/>
        <v>40</v>
      </c>
      <c r="J131" s="13"/>
      <c r="K131" s="13"/>
      <c r="L131" s="13">
        <f t="shared" si="76"/>
        <v>40</v>
      </c>
      <c r="M131" s="13">
        <f t="shared" si="76"/>
        <v>0</v>
      </c>
      <c r="N131" s="13">
        <f t="shared" si="77"/>
        <v>40</v>
      </c>
    </row>
    <row r="132" spans="1:14" ht="12.75" customHeight="1" x14ac:dyDescent="0.2">
      <c r="A132" s="27" t="s">
        <v>114</v>
      </c>
      <c r="B132" s="5">
        <v>80</v>
      </c>
      <c r="C132" s="15"/>
      <c r="D132" s="15">
        <f t="shared" si="66"/>
        <v>80</v>
      </c>
      <c r="E132" s="13"/>
      <c r="F132" s="13"/>
      <c r="G132" s="13">
        <f t="shared" si="56"/>
        <v>80</v>
      </c>
      <c r="H132" s="13">
        <f t="shared" si="56"/>
        <v>0</v>
      </c>
      <c r="I132" s="13">
        <f t="shared" si="57"/>
        <v>80</v>
      </c>
      <c r="J132" s="13"/>
      <c r="K132" s="13"/>
      <c r="L132" s="13">
        <f t="shared" si="76"/>
        <v>80</v>
      </c>
      <c r="M132" s="13">
        <f t="shared" si="76"/>
        <v>0</v>
      </c>
      <c r="N132" s="13">
        <f t="shared" si="77"/>
        <v>80</v>
      </c>
    </row>
    <row r="133" spans="1:14" ht="12.75" customHeight="1" x14ac:dyDescent="0.2">
      <c r="A133" s="27" t="s">
        <v>117</v>
      </c>
      <c r="B133" s="5">
        <v>400</v>
      </c>
      <c r="C133" s="15"/>
      <c r="D133" s="15">
        <f t="shared" si="66"/>
        <v>400</v>
      </c>
      <c r="E133" s="13"/>
      <c r="F133" s="13"/>
      <c r="G133" s="13">
        <f t="shared" si="56"/>
        <v>400</v>
      </c>
      <c r="H133" s="13">
        <f t="shared" si="56"/>
        <v>0</v>
      </c>
      <c r="I133" s="13">
        <f t="shared" si="57"/>
        <v>400</v>
      </c>
      <c r="J133" s="13"/>
      <c r="K133" s="13"/>
      <c r="L133" s="13">
        <f t="shared" si="76"/>
        <v>400</v>
      </c>
      <c r="M133" s="13">
        <f t="shared" si="76"/>
        <v>0</v>
      </c>
      <c r="N133" s="13">
        <f t="shared" si="77"/>
        <v>400</v>
      </c>
    </row>
    <row r="134" spans="1:14" ht="12.75" customHeight="1" x14ac:dyDescent="0.2">
      <c r="A134" s="27" t="s">
        <v>118</v>
      </c>
      <c r="B134" s="5">
        <v>8000</v>
      </c>
      <c r="C134" s="15"/>
      <c r="D134" s="15">
        <f t="shared" si="66"/>
        <v>8000</v>
      </c>
      <c r="E134" s="13"/>
      <c r="F134" s="13"/>
      <c r="G134" s="13">
        <f t="shared" si="56"/>
        <v>8000</v>
      </c>
      <c r="H134" s="13">
        <f t="shared" si="56"/>
        <v>0</v>
      </c>
      <c r="I134" s="13">
        <f t="shared" si="57"/>
        <v>8000</v>
      </c>
      <c r="J134" s="13"/>
      <c r="K134" s="13"/>
      <c r="L134" s="13">
        <f t="shared" si="76"/>
        <v>8000</v>
      </c>
      <c r="M134" s="13">
        <f t="shared" si="76"/>
        <v>0</v>
      </c>
      <c r="N134" s="13">
        <f t="shared" si="77"/>
        <v>8000</v>
      </c>
    </row>
    <row r="135" spans="1:14" ht="12.75" customHeight="1" x14ac:dyDescent="0.2">
      <c r="A135" s="4" t="s">
        <v>159</v>
      </c>
      <c r="B135" s="5"/>
      <c r="C135" s="15"/>
      <c r="D135" s="15"/>
      <c r="E135" s="13"/>
      <c r="F135" s="13"/>
      <c r="G135" s="13"/>
      <c r="H135" s="13"/>
      <c r="I135" s="13"/>
      <c r="J135" s="13">
        <v>1241</v>
      </c>
      <c r="K135" s="13"/>
      <c r="L135" s="13">
        <f t="shared" si="76"/>
        <v>1241</v>
      </c>
      <c r="M135" s="13">
        <f t="shared" si="76"/>
        <v>0</v>
      </c>
      <c r="N135" s="13">
        <f t="shared" si="77"/>
        <v>1241</v>
      </c>
    </row>
    <row r="136" spans="1:14" ht="12.75" customHeight="1" x14ac:dyDescent="0.2">
      <c r="A136" s="27" t="s">
        <v>136</v>
      </c>
      <c r="B136" s="5"/>
      <c r="C136" s="15"/>
      <c r="D136" s="15"/>
      <c r="E136" s="13">
        <v>10542</v>
      </c>
      <c r="F136" s="13"/>
      <c r="G136" s="13">
        <f t="shared" ref="G136:H136" si="78">+B136+E136</f>
        <v>10542</v>
      </c>
      <c r="H136" s="13">
        <f t="shared" si="78"/>
        <v>0</v>
      </c>
      <c r="I136" s="13">
        <f t="shared" ref="I136" si="79">+G136+H136</f>
        <v>10542</v>
      </c>
      <c r="J136" s="13"/>
      <c r="K136" s="13"/>
      <c r="L136" s="13">
        <f t="shared" si="76"/>
        <v>10542</v>
      </c>
      <c r="M136" s="13">
        <f t="shared" si="76"/>
        <v>0</v>
      </c>
      <c r="N136" s="13">
        <f t="shared" si="77"/>
        <v>10542</v>
      </c>
    </row>
    <row r="137" spans="1:14" ht="12.75" customHeight="1" x14ac:dyDescent="0.2">
      <c r="B137" s="15"/>
      <c r="C137" s="15"/>
      <c r="D137" s="15"/>
      <c r="E137" s="13"/>
      <c r="F137" s="13"/>
      <c r="G137" s="13"/>
      <c r="H137" s="13"/>
      <c r="I137" s="13"/>
      <c r="J137" s="13"/>
      <c r="K137" s="13"/>
      <c r="L137" s="13"/>
      <c r="M137" s="13"/>
      <c r="N137" s="13"/>
    </row>
    <row r="138" spans="1:14" ht="12.75" customHeight="1" x14ac:dyDescent="0.2">
      <c r="A138" s="28" t="s">
        <v>104</v>
      </c>
      <c r="B138" s="23">
        <f>SUM(B139:B140)</f>
        <v>70</v>
      </c>
      <c r="C138" s="23">
        <f t="shared" ref="C138:N138" si="80">SUM(C139:C140)</f>
        <v>0</v>
      </c>
      <c r="D138" s="23">
        <f t="shared" si="80"/>
        <v>70</v>
      </c>
      <c r="E138" s="23">
        <f t="shared" si="80"/>
        <v>70</v>
      </c>
      <c r="F138" s="23">
        <f t="shared" si="80"/>
        <v>0</v>
      </c>
      <c r="G138" s="23">
        <f t="shared" si="80"/>
        <v>140</v>
      </c>
      <c r="H138" s="23">
        <f t="shared" si="80"/>
        <v>0</v>
      </c>
      <c r="I138" s="23">
        <f t="shared" si="80"/>
        <v>140</v>
      </c>
      <c r="J138" s="23">
        <f t="shared" si="80"/>
        <v>0</v>
      </c>
      <c r="K138" s="23">
        <f t="shared" si="80"/>
        <v>0</v>
      </c>
      <c r="L138" s="23">
        <f t="shared" si="80"/>
        <v>140</v>
      </c>
      <c r="M138" s="23">
        <f t="shared" si="80"/>
        <v>0</v>
      </c>
      <c r="N138" s="23">
        <f t="shared" si="80"/>
        <v>140</v>
      </c>
    </row>
    <row r="139" spans="1:14" ht="12.75" customHeight="1" x14ac:dyDescent="0.2">
      <c r="A139" s="27" t="s">
        <v>105</v>
      </c>
      <c r="B139" s="15">
        <v>70</v>
      </c>
      <c r="C139" s="15"/>
      <c r="D139" s="15">
        <f t="shared" si="66"/>
        <v>70</v>
      </c>
      <c r="E139" s="13"/>
      <c r="F139" s="13"/>
      <c r="G139" s="13">
        <f t="shared" si="56"/>
        <v>70</v>
      </c>
      <c r="H139" s="13">
        <f t="shared" si="56"/>
        <v>0</v>
      </c>
      <c r="I139" s="13">
        <f t="shared" si="57"/>
        <v>70</v>
      </c>
      <c r="J139" s="13"/>
      <c r="K139" s="13"/>
      <c r="L139" s="13">
        <f t="shared" ref="L139:M140" si="81">+G139+J139</f>
        <v>70</v>
      </c>
      <c r="M139" s="13">
        <f t="shared" si="81"/>
        <v>0</v>
      </c>
      <c r="N139" s="13">
        <f t="shared" ref="N139:N140" si="82">+L139+M139</f>
        <v>70</v>
      </c>
    </row>
    <row r="140" spans="1:14" ht="12.75" customHeight="1" x14ac:dyDescent="0.2">
      <c r="A140" s="27" t="s">
        <v>136</v>
      </c>
      <c r="B140" s="15"/>
      <c r="C140" s="15"/>
      <c r="D140" s="15"/>
      <c r="E140" s="13">
        <v>70</v>
      </c>
      <c r="F140" s="13"/>
      <c r="G140" s="13">
        <f t="shared" si="56"/>
        <v>70</v>
      </c>
      <c r="H140" s="13">
        <f t="shared" si="56"/>
        <v>0</v>
      </c>
      <c r="I140" s="13">
        <f t="shared" si="57"/>
        <v>70</v>
      </c>
      <c r="J140" s="13"/>
      <c r="K140" s="13"/>
      <c r="L140" s="13">
        <f t="shared" si="81"/>
        <v>70</v>
      </c>
      <c r="M140" s="13">
        <f t="shared" si="81"/>
        <v>0</v>
      </c>
      <c r="N140" s="13">
        <f t="shared" si="82"/>
        <v>70</v>
      </c>
    </row>
    <row r="141" spans="1:14" ht="12.75" customHeight="1" x14ac:dyDescent="0.2">
      <c r="B141" s="19"/>
      <c r="C141" s="19"/>
      <c r="D141" s="19"/>
      <c r="E141" s="13"/>
      <c r="F141" s="13"/>
      <c r="G141" s="13"/>
      <c r="H141" s="13"/>
      <c r="I141" s="13"/>
      <c r="J141" s="13"/>
      <c r="K141" s="13"/>
      <c r="L141" s="13"/>
      <c r="M141" s="13"/>
      <c r="N141" s="13"/>
    </row>
    <row r="142" spans="1:14" ht="12.75" customHeight="1" x14ac:dyDescent="0.2">
      <c r="A142" s="3" t="s">
        <v>30</v>
      </c>
      <c r="B142" s="20">
        <f t="shared" ref="B142:N142" si="83">SUM(B143:B143)</f>
        <v>6000</v>
      </c>
      <c r="C142" s="20">
        <f t="shared" si="83"/>
        <v>0</v>
      </c>
      <c r="D142" s="20">
        <f t="shared" si="83"/>
        <v>6000</v>
      </c>
      <c r="E142" s="20">
        <f t="shared" si="83"/>
        <v>0</v>
      </c>
      <c r="F142" s="20">
        <f t="shared" si="83"/>
        <v>0</v>
      </c>
      <c r="G142" s="20">
        <f t="shared" si="83"/>
        <v>6000</v>
      </c>
      <c r="H142" s="20">
        <f t="shared" si="83"/>
        <v>0</v>
      </c>
      <c r="I142" s="20">
        <f t="shared" si="83"/>
        <v>6000</v>
      </c>
      <c r="J142" s="20">
        <f t="shared" si="83"/>
        <v>0</v>
      </c>
      <c r="K142" s="20">
        <f t="shared" si="83"/>
        <v>0</v>
      </c>
      <c r="L142" s="20">
        <f t="shared" si="83"/>
        <v>6000</v>
      </c>
      <c r="M142" s="20">
        <f t="shared" si="83"/>
        <v>0</v>
      </c>
      <c r="N142" s="20">
        <f t="shared" si="83"/>
        <v>6000</v>
      </c>
    </row>
    <row r="143" spans="1:14" ht="12.75" customHeight="1" x14ac:dyDescent="0.2">
      <c r="A143" s="5" t="s">
        <v>36</v>
      </c>
      <c r="B143" s="19">
        <v>6000</v>
      </c>
      <c r="C143" s="19"/>
      <c r="D143" s="19">
        <f>SUM(B143:C143)</f>
        <v>6000</v>
      </c>
      <c r="E143" s="13"/>
      <c r="F143" s="13"/>
      <c r="G143" s="13">
        <f t="shared" si="56"/>
        <v>6000</v>
      </c>
      <c r="H143" s="13">
        <f t="shared" si="56"/>
        <v>0</v>
      </c>
      <c r="I143" s="13">
        <f t="shared" si="57"/>
        <v>6000</v>
      </c>
      <c r="J143" s="13"/>
      <c r="K143" s="13"/>
      <c r="L143" s="13">
        <f t="shared" ref="L143:M143" si="84">+G143+J143</f>
        <v>6000</v>
      </c>
      <c r="M143" s="13">
        <f t="shared" si="84"/>
        <v>0</v>
      </c>
      <c r="N143" s="13">
        <f t="shared" ref="N143" si="85">+L143+M143</f>
        <v>6000</v>
      </c>
    </row>
    <row r="144" spans="1:14" ht="12.75" customHeight="1" x14ac:dyDescent="0.2">
      <c r="B144" s="15"/>
      <c r="C144" s="15"/>
      <c r="D144" s="19"/>
      <c r="E144" s="13"/>
      <c r="F144" s="13"/>
      <c r="G144" s="13"/>
      <c r="H144" s="13"/>
      <c r="I144" s="13"/>
      <c r="J144" s="13"/>
      <c r="K144" s="13"/>
      <c r="L144" s="13"/>
      <c r="M144" s="13"/>
      <c r="N144" s="13"/>
    </row>
    <row r="145" spans="1:14" ht="12.75" customHeight="1" x14ac:dyDescent="0.2">
      <c r="A145" s="2" t="s">
        <v>134</v>
      </c>
      <c r="B145" s="23">
        <f>+B146</f>
        <v>0</v>
      </c>
      <c r="C145" s="23">
        <f t="shared" ref="C145:N145" si="86">+C146</f>
        <v>0</v>
      </c>
      <c r="D145" s="23">
        <f t="shared" si="86"/>
        <v>0</v>
      </c>
      <c r="E145" s="23">
        <f t="shared" si="86"/>
        <v>918</v>
      </c>
      <c r="F145" s="23">
        <f t="shared" si="86"/>
        <v>0</v>
      </c>
      <c r="G145" s="23">
        <f t="shared" si="86"/>
        <v>918</v>
      </c>
      <c r="H145" s="23">
        <f t="shared" si="86"/>
        <v>0</v>
      </c>
      <c r="I145" s="23">
        <f t="shared" si="86"/>
        <v>918</v>
      </c>
      <c r="J145" s="23">
        <f t="shared" si="86"/>
        <v>0</v>
      </c>
      <c r="K145" s="23">
        <f t="shared" si="86"/>
        <v>0</v>
      </c>
      <c r="L145" s="23">
        <f t="shared" si="86"/>
        <v>918</v>
      </c>
      <c r="M145" s="23">
        <f t="shared" si="86"/>
        <v>0</v>
      </c>
      <c r="N145" s="23">
        <f t="shared" si="86"/>
        <v>918</v>
      </c>
    </row>
    <row r="146" spans="1:14" ht="12.75" customHeight="1" x14ac:dyDescent="0.2">
      <c r="A146" s="4" t="s">
        <v>135</v>
      </c>
      <c r="B146" s="15"/>
      <c r="C146" s="15"/>
      <c r="D146" s="19"/>
      <c r="E146" s="13">
        <v>918</v>
      </c>
      <c r="F146" s="13"/>
      <c r="G146" s="13">
        <f t="shared" ref="G146:H146" si="87">+B146+E146</f>
        <v>918</v>
      </c>
      <c r="H146" s="13">
        <f t="shared" si="87"/>
        <v>0</v>
      </c>
      <c r="I146" s="13">
        <f t="shared" ref="I146" si="88">+G146+H146</f>
        <v>918</v>
      </c>
      <c r="J146" s="13"/>
      <c r="K146" s="13"/>
      <c r="L146" s="13">
        <f t="shared" ref="L146:M146" si="89">+G146+J146</f>
        <v>918</v>
      </c>
      <c r="M146" s="13">
        <f t="shared" si="89"/>
        <v>0</v>
      </c>
      <c r="N146" s="13">
        <f t="shared" ref="N146" si="90">+L146+M146</f>
        <v>918</v>
      </c>
    </row>
    <row r="147" spans="1:14" ht="12.75" customHeight="1" x14ac:dyDescent="0.2">
      <c r="B147" s="15"/>
      <c r="C147" s="15"/>
      <c r="D147" s="19"/>
      <c r="E147" s="13"/>
      <c r="F147" s="13"/>
      <c r="G147" s="13"/>
      <c r="H147" s="13"/>
      <c r="I147" s="13"/>
      <c r="J147" s="13"/>
      <c r="K147" s="13"/>
      <c r="L147" s="13"/>
      <c r="M147" s="13"/>
      <c r="N147" s="13"/>
    </row>
    <row r="148" spans="1:14" ht="12.75" customHeight="1" x14ac:dyDescent="0.2">
      <c r="A148" s="3" t="s">
        <v>150</v>
      </c>
      <c r="B148" s="23">
        <f>SUM(B149:B150)</f>
        <v>0</v>
      </c>
      <c r="C148" s="23">
        <f t="shared" ref="C148:N148" si="91">SUM(C149:C150)</f>
        <v>0</v>
      </c>
      <c r="D148" s="23">
        <f t="shared" si="91"/>
        <v>0</v>
      </c>
      <c r="E148" s="23">
        <f t="shared" si="91"/>
        <v>0</v>
      </c>
      <c r="F148" s="23">
        <f t="shared" si="91"/>
        <v>0</v>
      </c>
      <c r="G148" s="23">
        <f t="shared" si="91"/>
        <v>0</v>
      </c>
      <c r="H148" s="23">
        <f t="shared" si="91"/>
        <v>0</v>
      </c>
      <c r="I148" s="23">
        <f t="shared" si="91"/>
        <v>0</v>
      </c>
      <c r="J148" s="23">
        <f t="shared" si="91"/>
        <v>0</v>
      </c>
      <c r="K148" s="23">
        <f t="shared" si="91"/>
        <v>940</v>
      </c>
      <c r="L148" s="23">
        <f t="shared" si="91"/>
        <v>0</v>
      </c>
      <c r="M148" s="23">
        <f t="shared" si="91"/>
        <v>940</v>
      </c>
      <c r="N148" s="23">
        <f t="shared" si="91"/>
        <v>940</v>
      </c>
    </row>
    <row r="149" spans="1:14" ht="12.75" customHeight="1" x14ac:dyDescent="0.2">
      <c r="A149" s="4" t="s">
        <v>151</v>
      </c>
      <c r="B149" s="15"/>
      <c r="C149" s="15"/>
      <c r="D149" s="19"/>
      <c r="E149" s="13"/>
      <c r="F149" s="13"/>
      <c r="G149" s="13"/>
      <c r="H149" s="13"/>
      <c r="I149" s="13"/>
      <c r="J149" s="13"/>
      <c r="K149" s="13">
        <v>279</v>
      </c>
      <c r="L149" s="13">
        <f t="shared" ref="L149:M150" si="92">+G149+J149</f>
        <v>0</v>
      </c>
      <c r="M149" s="13">
        <f t="shared" si="92"/>
        <v>279</v>
      </c>
      <c r="N149" s="13">
        <f t="shared" ref="N149:N150" si="93">+L149+M149</f>
        <v>279</v>
      </c>
    </row>
    <row r="150" spans="1:14" ht="12.75" customHeight="1" x14ac:dyDescent="0.2">
      <c r="A150" s="4" t="s">
        <v>156</v>
      </c>
      <c r="B150" s="15"/>
      <c r="C150" s="15"/>
      <c r="D150" s="19"/>
      <c r="E150" s="13"/>
      <c r="F150" s="13"/>
      <c r="G150" s="13"/>
      <c r="H150" s="13"/>
      <c r="I150" s="13"/>
      <c r="J150" s="13"/>
      <c r="K150" s="13">
        <v>661</v>
      </c>
      <c r="L150" s="13">
        <f t="shared" si="92"/>
        <v>0</v>
      </c>
      <c r="M150" s="13">
        <f t="shared" si="92"/>
        <v>661</v>
      </c>
      <c r="N150" s="13">
        <f t="shared" si="93"/>
        <v>661</v>
      </c>
    </row>
    <row r="151" spans="1:14" ht="12.75" customHeight="1" x14ac:dyDescent="0.2">
      <c r="B151" s="15"/>
      <c r="C151" s="15"/>
      <c r="D151" s="19"/>
      <c r="E151" s="13"/>
      <c r="F151" s="13"/>
      <c r="G151" s="13"/>
      <c r="H151" s="13"/>
      <c r="I151" s="13"/>
      <c r="J151" s="13"/>
      <c r="K151" s="13"/>
      <c r="L151" s="13"/>
      <c r="M151" s="13"/>
      <c r="N151" s="13"/>
    </row>
    <row r="152" spans="1:14" ht="12.75" customHeight="1" x14ac:dyDescent="0.2">
      <c r="A152" s="2" t="s">
        <v>40</v>
      </c>
      <c r="B152" s="23">
        <f>SUM(B153:B153)</f>
        <v>2000</v>
      </c>
      <c r="C152" s="23">
        <f>SUM(C153:C153)</f>
        <v>0</v>
      </c>
      <c r="D152" s="23">
        <f>SUM(D153:D153)</f>
        <v>2000</v>
      </c>
      <c r="E152" s="23">
        <f t="shared" ref="E152:N152" si="94">SUM(E153:E153)</f>
        <v>0</v>
      </c>
      <c r="F152" s="23">
        <f t="shared" si="94"/>
        <v>0</v>
      </c>
      <c r="G152" s="23">
        <f t="shared" si="94"/>
        <v>2000</v>
      </c>
      <c r="H152" s="23">
        <f t="shared" si="94"/>
        <v>0</v>
      </c>
      <c r="I152" s="23">
        <f t="shared" si="94"/>
        <v>2000</v>
      </c>
      <c r="J152" s="23">
        <f t="shared" si="94"/>
        <v>0</v>
      </c>
      <c r="K152" s="23">
        <f t="shared" si="94"/>
        <v>0</v>
      </c>
      <c r="L152" s="23">
        <f t="shared" si="94"/>
        <v>2000</v>
      </c>
      <c r="M152" s="23">
        <f t="shared" si="94"/>
        <v>0</v>
      </c>
      <c r="N152" s="23">
        <f t="shared" si="94"/>
        <v>2000</v>
      </c>
    </row>
    <row r="153" spans="1:14" ht="12.75" customHeight="1" x14ac:dyDescent="0.2">
      <c r="A153" s="4" t="s">
        <v>42</v>
      </c>
      <c r="B153" s="15">
        <v>2000</v>
      </c>
      <c r="C153" s="15"/>
      <c r="D153" s="19">
        <f>SUM(B153:C153)</f>
        <v>2000</v>
      </c>
      <c r="E153" s="13"/>
      <c r="F153" s="13"/>
      <c r="G153" s="13">
        <f t="shared" si="56"/>
        <v>2000</v>
      </c>
      <c r="H153" s="13">
        <f t="shared" si="56"/>
        <v>0</v>
      </c>
      <c r="I153" s="13">
        <f t="shared" si="57"/>
        <v>2000</v>
      </c>
      <c r="J153" s="13"/>
      <c r="K153" s="13"/>
      <c r="L153" s="13">
        <f t="shared" ref="L153:M153" si="95">+G153+J153</f>
        <v>2000</v>
      </c>
      <c r="M153" s="13">
        <f t="shared" si="95"/>
        <v>0</v>
      </c>
      <c r="N153" s="13">
        <f t="shared" ref="N153" si="96">+L153+M153</f>
        <v>2000</v>
      </c>
    </row>
    <row r="154" spans="1:14" x14ac:dyDescent="0.2">
      <c r="B154" s="15"/>
      <c r="C154" s="15"/>
      <c r="D154" s="19"/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1:14" x14ac:dyDescent="0.2">
      <c r="A155" s="2" t="s">
        <v>132</v>
      </c>
      <c r="B155" s="23">
        <f>+B156</f>
        <v>0</v>
      </c>
      <c r="C155" s="23">
        <f t="shared" ref="C155:N155" si="97">+C156</f>
        <v>0</v>
      </c>
      <c r="D155" s="23">
        <f t="shared" si="97"/>
        <v>0</v>
      </c>
      <c r="E155" s="23">
        <f t="shared" si="97"/>
        <v>2413</v>
      </c>
      <c r="F155" s="23">
        <f t="shared" si="97"/>
        <v>0</v>
      </c>
      <c r="G155" s="23">
        <f t="shared" si="97"/>
        <v>2413</v>
      </c>
      <c r="H155" s="23">
        <f t="shared" si="97"/>
        <v>0</v>
      </c>
      <c r="I155" s="23">
        <f t="shared" si="97"/>
        <v>2413</v>
      </c>
      <c r="J155" s="23">
        <f t="shared" si="97"/>
        <v>0</v>
      </c>
      <c r="K155" s="23">
        <f t="shared" si="97"/>
        <v>0</v>
      </c>
      <c r="L155" s="23">
        <f t="shared" si="97"/>
        <v>2413</v>
      </c>
      <c r="M155" s="23">
        <f t="shared" si="97"/>
        <v>0</v>
      </c>
      <c r="N155" s="23">
        <f t="shared" si="97"/>
        <v>2413</v>
      </c>
    </row>
    <row r="156" spans="1:14" x14ac:dyDescent="0.2">
      <c r="A156" s="30" t="s">
        <v>133</v>
      </c>
      <c r="B156" s="15"/>
      <c r="C156" s="15"/>
      <c r="D156" s="19"/>
      <c r="E156" s="13">
        <v>2413</v>
      </c>
      <c r="F156" s="13"/>
      <c r="G156" s="13">
        <f t="shared" ref="G156:H156" si="98">+B156+E156</f>
        <v>2413</v>
      </c>
      <c r="H156" s="13">
        <f t="shared" si="98"/>
        <v>0</v>
      </c>
      <c r="I156" s="13">
        <f t="shared" ref="I156" si="99">+G156+H156</f>
        <v>2413</v>
      </c>
      <c r="J156" s="13"/>
      <c r="K156" s="13"/>
      <c r="L156" s="13">
        <f t="shared" ref="L156:M156" si="100">+G156+J156</f>
        <v>2413</v>
      </c>
      <c r="M156" s="13">
        <f t="shared" si="100"/>
        <v>0</v>
      </c>
      <c r="N156" s="13">
        <f t="shared" ref="N156" si="101">+L156+M156</f>
        <v>2413</v>
      </c>
    </row>
    <row r="157" spans="1:14" x14ac:dyDescent="0.2">
      <c r="B157" s="15"/>
      <c r="C157" s="15"/>
      <c r="D157" s="19"/>
      <c r="E157" s="13"/>
      <c r="F157" s="13"/>
      <c r="G157" s="13"/>
      <c r="H157" s="13"/>
      <c r="I157" s="13"/>
      <c r="J157" s="13"/>
      <c r="K157" s="13"/>
      <c r="L157" s="13"/>
      <c r="M157" s="13"/>
      <c r="N157" s="13"/>
    </row>
    <row r="158" spans="1:14" x14ac:dyDescent="0.2">
      <c r="A158" s="2" t="s">
        <v>95</v>
      </c>
      <c r="B158" s="23">
        <f t="shared" ref="B158:N158" si="102">+B159</f>
        <v>0</v>
      </c>
      <c r="C158" s="23">
        <f t="shared" si="102"/>
        <v>305000</v>
      </c>
      <c r="D158" s="23">
        <f t="shared" si="102"/>
        <v>305000</v>
      </c>
      <c r="E158" s="23">
        <f t="shared" si="102"/>
        <v>0</v>
      </c>
      <c r="F158" s="23">
        <f t="shared" si="102"/>
        <v>0</v>
      </c>
      <c r="G158" s="23">
        <f t="shared" si="102"/>
        <v>0</v>
      </c>
      <c r="H158" s="23">
        <f t="shared" si="102"/>
        <v>305000</v>
      </c>
      <c r="I158" s="23">
        <f t="shared" si="102"/>
        <v>305000</v>
      </c>
      <c r="J158" s="23">
        <f t="shared" si="102"/>
        <v>0</v>
      </c>
      <c r="K158" s="23">
        <f t="shared" si="102"/>
        <v>0</v>
      </c>
      <c r="L158" s="23">
        <f t="shared" si="102"/>
        <v>0</v>
      </c>
      <c r="M158" s="23">
        <f t="shared" si="102"/>
        <v>305000</v>
      </c>
      <c r="N158" s="23">
        <f t="shared" si="102"/>
        <v>305000</v>
      </c>
    </row>
    <row r="159" spans="1:14" x14ac:dyDescent="0.2">
      <c r="A159" s="16" t="s">
        <v>94</v>
      </c>
      <c r="B159" s="15"/>
      <c r="C159" s="15">
        <v>305000</v>
      </c>
      <c r="D159" s="26">
        <f>SUM(B159:C159)</f>
        <v>305000</v>
      </c>
      <c r="E159" s="13"/>
      <c r="F159" s="13"/>
      <c r="G159" s="13">
        <f t="shared" si="56"/>
        <v>0</v>
      </c>
      <c r="H159" s="13">
        <f t="shared" si="56"/>
        <v>305000</v>
      </c>
      <c r="I159" s="13">
        <f t="shared" si="57"/>
        <v>305000</v>
      </c>
      <c r="J159" s="13"/>
      <c r="K159" s="13"/>
      <c r="L159" s="13">
        <f t="shared" ref="L159:M159" si="103">+G159+J159</f>
        <v>0</v>
      </c>
      <c r="M159" s="13">
        <f t="shared" si="103"/>
        <v>305000</v>
      </c>
      <c r="N159" s="13">
        <f t="shared" ref="N159" si="104">+L159+M159</f>
        <v>305000</v>
      </c>
    </row>
    <row r="160" spans="1:14" x14ac:dyDescent="0.2">
      <c r="B160" s="15"/>
      <c r="C160" s="15"/>
      <c r="D160" s="19"/>
      <c r="E160" s="13"/>
      <c r="F160" s="13"/>
      <c r="G160" s="13"/>
      <c r="H160" s="13"/>
      <c r="I160" s="13"/>
      <c r="J160" s="13"/>
      <c r="K160" s="13"/>
      <c r="L160" s="13"/>
      <c r="M160" s="13"/>
      <c r="N160" s="13"/>
    </row>
    <row r="161" spans="1:14" x14ac:dyDescent="0.2">
      <c r="A161" s="8" t="s">
        <v>9</v>
      </c>
      <c r="B161" s="24">
        <f t="shared" ref="B161:N161" si="105">SUM(B163)</f>
        <v>9355</v>
      </c>
      <c r="C161" s="24">
        <f t="shared" si="105"/>
        <v>0</v>
      </c>
      <c r="D161" s="24">
        <f t="shared" si="105"/>
        <v>9355</v>
      </c>
      <c r="E161" s="24">
        <f t="shared" si="105"/>
        <v>2591</v>
      </c>
      <c r="F161" s="24">
        <f t="shared" si="105"/>
        <v>0</v>
      </c>
      <c r="G161" s="24">
        <f t="shared" si="105"/>
        <v>11946</v>
      </c>
      <c r="H161" s="24">
        <f t="shared" si="105"/>
        <v>0</v>
      </c>
      <c r="I161" s="24">
        <f t="shared" si="105"/>
        <v>11946</v>
      </c>
      <c r="J161" s="24">
        <f t="shared" si="105"/>
        <v>0</v>
      </c>
      <c r="K161" s="24">
        <f t="shared" si="105"/>
        <v>0</v>
      </c>
      <c r="L161" s="24">
        <f t="shared" si="105"/>
        <v>11946</v>
      </c>
      <c r="M161" s="24">
        <f t="shared" si="105"/>
        <v>0</v>
      </c>
      <c r="N161" s="24">
        <f t="shared" si="105"/>
        <v>11946</v>
      </c>
    </row>
    <row r="162" spans="1:14" x14ac:dyDescent="0.2">
      <c r="A162" s="2" t="s">
        <v>15</v>
      </c>
      <c r="B162" s="15"/>
      <c r="C162" s="15"/>
      <c r="D162" s="19"/>
      <c r="E162" s="13"/>
      <c r="F162" s="13"/>
      <c r="G162" s="13"/>
      <c r="H162" s="13"/>
      <c r="I162" s="13"/>
      <c r="J162" s="13"/>
      <c r="K162" s="13"/>
      <c r="L162" s="13"/>
      <c r="M162" s="13"/>
      <c r="N162" s="13"/>
    </row>
    <row r="163" spans="1:14" x14ac:dyDescent="0.2">
      <c r="A163" s="12" t="s">
        <v>60</v>
      </c>
      <c r="B163" s="20">
        <f>SUM(B164:B170)</f>
        <v>9355</v>
      </c>
      <c r="C163" s="20">
        <f>SUM(C164:C170)</f>
        <v>0</v>
      </c>
      <c r="D163" s="20">
        <f>SUM(D164:D170)</f>
        <v>9355</v>
      </c>
      <c r="E163" s="20">
        <f t="shared" ref="E163:N163" si="106">SUM(E164:E170)</f>
        <v>2591</v>
      </c>
      <c r="F163" s="20">
        <f t="shared" si="106"/>
        <v>0</v>
      </c>
      <c r="G163" s="20">
        <f t="shared" si="106"/>
        <v>11946</v>
      </c>
      <c r="H163" s="20">
        <f t="shared" si="106"/>
        <v>0</v>
      </c>
      <c r="I163" s="20">
        <f t="shared" si="106"/>
        <v>11946</v>
      </c>
      <c r="J163" s="20">
        <f t="shared" si="106"/>
        <v>0</v>
      </c>
      <c r="K163" s="20">
        <f t="shared" si="106"/>
        <v>0</v>
      </c>
      <c r="L163" s="20">
        <f t="shared" si="106"/>
        <v>11946</v>
      </c>
      <c r="M163" s="20">
        <f t="shared" si="106"/>
        <v>0</v>
      </c>
      <c r="N163" s="20">
        <f t="shared" si="106"/>
        <v>11946</v>
      </c>
    </row>
    <row r="164" spans="1:14" x14ac:dyDescent="0.2">
      <c r="A164" s="16" t="s">
        <v>59</v>
      </c>
      <c r="B164" s="15">
        <v>2475</v>
      </c>
      <c r="C164" s="15"/>
      <c r="D164" s="19">
        <f t="shared" ref="D164:D169" si="107">SUM(B164:C164)</f>
        <v>2475</v>
      </c>
      <c r="E164" s="13"/>
      <c r="F164" s="13"/>
      <c r="G164" s="13">
        <f t="shared" si="56"/>
        <v>2475</v>
      </c>
      <c r="H164" s="13">
        <f t="shared" si="56"/>
        <v>0</v>
      </c>
      <c r="I164" s="13">
        <f t="shared" si="57"/>
        <v>2475</v>
      </c>
      <c r="J164" s="13"/>
      <c r="K164" s="13"/>
      <c r="L164" s="13">
        <f t="shared" ref="L164:M170" si="108">+G164+J164</f>
        <v>2475</v>
      </c>
      <c r="M164" s="13">
        <f t="shared" si="108"/>
        <v>0</v>
      </c>
      <c r="N164" s="13">
        <f t="shared" ref="N164:N170" si="109">+L164+M164</f>
        <v>2475</v>
      </c>
    </row>
    <row r="165" spans="1:14" x14ac:dyDescent="0.2">
      <c r="A165" s="16" t="s">
        <v>44</v>
      </c>
      <c r="B165" s="15">
        <v>500</v>
      </c>
      <c r="C165" s="15"/>
      <c r="D165" s="19">
        <f t="shared" si="107"/>
        <v>500</v>
      </c>
      <c r="E165" s="13"/>
      <c r="F165" s="13"/>
      <c r="G165" s="13">
        <f t="shared" si="56"/>
        <v>500</v>
      </c>
      <c r="H165" s="13">
        <f t="shared" si="56"/>
        <v>0</v>
      </c>
      <c r="I165" s="13">
        <f t="shared" si="57"/>
        <v>500</v>
      </c>
      <c r="J165" s="13"/>
      <c r="K165" s="13"/>
      <c r="L165" s="13">
        <f t="shared" si="108"/>
        <v>500</v>
      </c>
      <c r="M165" s="13">
        <f t="shared" si="108"/>
        <v>0</v>
      </c>
      <c r="N165" s="13">
        <f t="shared" si="109"/>
        <v>500</v>
      </c>
    </row>
    <row r="166" spans="1:14" x14ac:dyDescent="0.2">
      <c r="A166" s="4" t="s">
        <v>18</v>
      </c>
      <c r="B166" s="15">
        <v>5000</v>
      </c>
      <c r="C166" s="15"/>
      <c r="D166" s="19">
        <f t="shared" si="107"/>
        <v>5000</v>
      </c>
      <c r="E166" s="13"/>
      <c r="F166" s="13"/>
      <c r="G166" s="13">
        <f t="shared" si="56"/>
        <v>5000</v>
      </c>
      <c r="H166" s="13">
        <f t="shared" si="56"/>
        <v>0</v>
      </c>
      <c r="I166" s="13">
        <f t="shared" si="57"/>
        <v>5000</v>
      </c>
      <c r="J166" s="13"/>
      <c r="K166" s="13"/>
      <c r="L166" s="13">
        <f t="shared" si="108"/>
        <v>5000</v>
      </c>
      <c r="M166" s="13">
        <f t="shared" si="108"/>
        <v>0</v>
      </c>
      <c r="N166" s="13">
        <f t="shared" si="109"/>
        <v>5000</v>
      </c>
    </row>
    <row r="167" spans="1:14" x14ac:dyDescent="0.2">
      <c r="A167" s="4" t="s">
        <v>21</v>
      </c>
      <c r="B167" s="15">
        <v>1000</v>
      </c>
      <c r="C167" s="15"/>
      <c r="D167" s="19">
        <f t="shared" si="107"/>
        <v>1000</v>
      </c>
      <c r="E167" s="13"/>
      <c r="F167" s="13"/>
      <c r="G167" s="13">
        <f t="shared" si="56"/>
        <v>1000</v>
      </c>
      <c r="H167" s="13">
        <f t="shared" si="56"/>
        <v>0</v>
      </c>
      <c r="I167" s="13">
        <f t="shared" si="57"/>
        <v>1000</v>
      </c>
      <c r="J167" s="13"/>
      <c r="K167" s="13"/>
      <c r="L167" s="13">
        <f t="shared" si="108"/>
        <v>1000</v>
      </c>
      <c r="M167" s="13">
        <f t="shared" si="108"/>
        <v>0</v>
      </c>
      <c r="N167" s="13">
        <f t="shared" si="109"/>
        <v>1000</v>
      </c>
    </row>
    <row r="168" spans="1:14" x14ac:dyDescent="0.2">
      <c r="A168" s="4" t="s">
        <v>65</v>
      </c>
      <c r="B168" s="15">
        <v>350</v>
      </c>
      <c r="C168" s="15"/>
      <c r="D168" s="19">
        <f t="shared" si="107"/>
        <v>350</v>
      </c>
      <c r="E168" s="13"/>
      <c r="F168" s="13"/>
      <c r="G168" s="13">
        <f t="shared" si="56"/>
        <v>350</v>
      </c>
      <c r="H168" s="13">
        <f t="shared" si="56"/>
        <v>0</v>
      </c>
      <c r="I168" s="13">
        <f t="shared" si="57"/>
        <v>350</v>
      </c>
      <c r="J168" s="13"/>
      <c r="K168" s="13"/>
      <c r="L168" s="13">
        <f t="shared" si="108"/>
        <v>350</v>
      </c>
      <c r="M168" s="13">
        <f t="shared" si="108"/>
        <v>0</v>
      </c>
      <c r="N168" s="13">
        <f t="shared" si="109"/>
        <v>350</v>
      </c>
    </row>
    <row r="169" spans="1:14" x14ac:dyDescent="0.2">
      <c r="A169" s="4" t="s">
        <v>66</v>
      </c>
      <c r="B169" s="15">
        <v>30</v>
      </c>
      <c r="C169" s="15"/>
      <c r="D169" s="19">
        <f t="shared" si="107"/>
        <v>30</v>
      </c>
      <c r="E169" s="13"/>
      <c r="F169" s="13"/>
      <c r="G169" s="13">
        <f t="shared" si="56"/>
        <v>30</v>
      </c>
      <c r="H169" s="13">
        <f t="shared" si="56"/>
        <v>0</v>
      </c>
      <c r="I169" s="13">
        <f t="shared" si="57"/>
        <v>30</v>
      </c>
      <c r="J169" s="13"/>
      <c r="K169" s="13"/>
      <c r="L169" s="13">
        <f t="shared" si="108"/>
        <v>30</v>
      </c>
      <c r="M169" s="13">
        <f t="shared" si="108"/>
        <v>0</v>
      </c>
      <c r="N169" s="13">
        <f t="shared" si="109"/>
        <v>30</v>
      </c>
    </row>
    <row r="170" spans="1:14" x14ac:dyDescent="0.2">
      <c r="A170" s="4" t="s">
        <v>137</v>
      </c>
      <c r="B170" s="15"/>
      <c r="C170" s="15"/>
      <c r="D170" s="19"/>
      <c r="E170" s="13">
        <v>2591</v>
      </c>
      <c r="F170" s="13"/>
      <c r="G170" s="13">
        <f t="shared" si="56"/>
        <v>2591</v>
      </c>
      <c r="H170" s="13">
        <f t="shared" si="56"/>
        <v>0</v>
      </c>
      <c r="I170" s="13">
        <f t="shared" si="57"/>
        <v>2591</v>
      </c>
      <c r="J170" s="13"/>
      <c r="K170" s="13"/>
      <c r="L170" s="13">
        <f t="shared" si="108"/>
        <v>2591</v>
      </c>
      <c r="M170" s="13">
        <f t="shared" si="108"/>
        <v>0</v>
      </c>
      <c r="N170" s="13">
        <f t="shared" si="109"/>
        <v>2591</v>
      </c>
    </row>
    <row r="171" spans="1:14" x14ac:dyDescent="0.2">
      <c r="B171" s="15"/>
      <c r="C171" s="15"/>
      <c r="D171" s="19"/>
      <c r="E171" s="13"/>
      <c r="F171" s="13"/>
      <c r="G171" s="13"/>
      <c r="H171" s="13"/>
      <c r="I171" s="13"/>
      <c r="J171" s="13"/>
      <c r="K171" s="13"/>
      <c r="L171" s="13"/>
      <c r="M171" s="13"/>
      <c r="N171" s="13"/>
    </row>
    <row r="172" spans="1:14" x14ac:dyDescent="0.2">
      <c r="A172" s="8" t="s">
        <v>10</v>
      </c>
      <c r="B172" s="24">
        <f t="shared" ref="B172:N172" si="110">SUM(B173:B193)</f>
        <v>15799</v>
      </c>
      <c r="C172" s="24">
        <f t="shared" si="110"/>
        <v>636</v>
      </c>
      <c r="D172" s="24">
        <f t="shared" si="110"/>
        <v>16435</v>
      </c>
      <c r="E172" s="24">
        <f t="shared" si="110"/>
        <v>734</v>
      </c>
      <c r="F172" s="24">
        <f t="shared" si="110"/>
        <v>0</v>
      </c>
      <c r="G172" s="24">
        <f t="shared" si="110"/>
        <v>16533</v>
      </c>
      <c r="H172" s="24">
        <f t="shared" si="110"/>
        <v>636</v>
      </c>
      <c r="I172" s="24">
        <f t="shared" si="110"/>
        <v>17169</v>
      </c>
      <c r="J172" s="24">
        <f t="shared" si="110"/>
        <v>5838</v>
      </c>
      <c r="K172" s="24">
        <f t="shared" si="110"/>
        <v>0</v>
      </c>
      <c r="L172" s="24">
        <f t="shared" si="110"/>
        <v>22371</v>
      </c>
      <c r="M172" s="24">
        <f t="shared" si="110"/>
        <v>636</v>
      </c>
      <c r="N172" s="24">
        <f t="shared" si="110"/>
        <v>23007</v>
      </c>
    </row>
    <row r="173" spans="1:14" x14ac:dyDescent="0.2">
      <c r="A173" s="4" t="s">
        <v>142</v>
      </c>
      <c r="B173" s="26">
        <v>1441</v>
      </c>
      <c r="C173" s="26"/>
      <c r="D173" s="5">
        <f t="shared" ref="D173:D189" si="111">SUM(B173:C173)</f>
        <v>1441</v>
      </c>
      <c r="E173" s="13"/>
      <c r="F173" s="13"/>
      <c r="G173" s="13">
        <f t="shared" si="56"/>
        <v>1441</v>
      </c>
      <c r="H173" s="13">
        <f t="shared" si="56"/>
        <v>0</v>
      </c>
      <c r="I173" s="13">
        <f t="shared" si="57"/>
        <v>1441</v>
      </c>
      <c r="J173" s="13"/>
      <c r="K173" s="13"/>
      <c r="L173" s="13">
        <f t="shared" ref="L173:M192" si="112">+G173+J173</f>
        <v>1441</v>
      </c>
      <c r="M173" s="13">
        <f t="shared" si="112"/>
        <v>0</v>
      </c>
      <c r="N173" s="13">
        <f t="shared" ref="N173:N192" si="113">+L173+M173</f>
        <v>1441</v>
      </c>
    </row>
    <row r="174" spans="1:14" x14ac:dyDescent="0.2">
      <c r="A174" s="4" t="s">
        <v>26</v>
      </c>
      <c r="B174" s="26"/>
      <c r="C174" s="26"/>
      <c r="D174" s="5"/>
      <c r="E174" s="13"/>
      <c r="F174" s="13"/>
      <c r="G174" s="13"/>
      <c r="H174" s="13"/>
      <c r="I174" s="13"/>
      <c r="J174" s="13">
        <v>1208</v>
      </c>
      <c r="K174" s="13"/>
      <c r="L174" s="13">
        <f t="shared" si="112"/>
        <v>1208</v>
      </c>
      <c r="M174" s="13">
        <f t="shared" si="112"/>
        <v>0</v>
      </c>
      <c r="N174" s="13">
        <f t="shared" si="113"/>
        <v>1208</v>
      </c>
    </row>
    <row r="175" spans="1:14" x14ac:dyDescent="0.2">
      <c r="A175" s="4" t="s">
        <v>143</v>
      </c>
      <c r="B175" s="26"/>
      <c r="C175" s="26"/>
      <c r="D175" s="5"/>
      <c r="E175" s="13"/>
      <c r="F175" s="13"/>
      <c r="G175" s="13"/>
      <c r="H175" s="13"/>
      <c r="I175" s="13"/>
      <c r="J175" s="13">
        <v>775</v>
      </c>
      <c r="K175" s="13"/>
      <c r="L175" s="13">
        <f t="shared" si="112"/>
        <v>775</v>
      </c>
      <c r="M175" s="13">
        <f t="shared" si="112"/>
        <v>0</v>
      </c>
      <c r="N175" s="13">
        <f t="shared" si="113"/>
        <v>775</v>
      </c>
    </row>
    <row r="176" spans="1:14" x14ac:dyDescent="0.2">
      <c r="A176" s="4" t="s">
        <v>100</v>
      </c>
      <c r="B176" s="26">
        <v>1016</v>
      </c>
      <c r="C176" s="26"/>
      <c r="D176" s="5">
        <f t="shared" si="111"/>
        <v>1016</v>
      </c>
      <c r="E176" s="13"/>
      <c r="F176" s="13"/>
      <c r="G176" s="13">
        <f t="shared" si="56"/>
        <v>1016</v>
      </c>
      <c r="H176" s="13">
        <f t="shared" si="56"/>
        <v>0</v>
      </c>
      <c r="I176" s="13">
        <f t="shared" si="57"/>
        <v>1016</v>
      </c>
      <c r="J176" s="13"/>
      <c r="K176" s="13"/>
      <c r="L176" s="13">
        <f t="shared" si="112"/>
        <v>1016</v>
      </c>
      <c r="M176" s="13">
        <f t="shared" si="112"/>
        <v>0</v>
      </c>
      <c r="N176" s="13">
        <f t="shared" si="113"/>
        <v>1016</v>
      </c>
    </row>
    <row r="177" spans="1:14" x14ac:dyDescent="0.2">
      <c r="A177" s="4" t="s">
        <v>11</v>
      </c>
      <c r="B177" s="26">
        <v>988</v>
      </c>
      <c r="C177" s="26"/>
      <c r="D177" s="5">
        <f t="shared" si="111"/>
        <v>988</v>
      </c>
      <c r="E177" s="13"/>
      <c r="F177" s="13"/>
      <c r="G177" s="13">
        <f t="shared" si="56"/>
        <v>988</v>
      </c>
      <c r="H177" s="13">
        <f t="shared" si="56"/>
        <v>0</v>
      </c>
      <c r="I177" s="13">
        <f t="shared" si="57"/>
        <v>988</v>
      </c>
      <c r="J177" s="13"/>
      <c r="K177" s="13"/>
      <c r="L177" s="13">
        <f t="shared" si="112"/>
        <v>988</v>
      </c>
      <c r="M177" s="13">
        <f t="shared" si="112"/>
        <v>0</v>
      </c>
      <c r="N177" s="13">
        <f t="shared" si="113"/>
        <v>988</v>
      </c>
    </row>
    <row r="178" spans="1:14" x14ac:dyDescent="0.2">
      <c r="A178" s="4" t="s">
        <v>27</v>
      </c>
      <c r="B178" s="26">
        <v>1536</v>
      </c>
      <c r="C178" s="26"/>
      <c r="D178" s="5">
        <f t="shared" si="111"/>
        <v>1536</v>
      </c>
      <c r="E178" s="13"/>
      <c r="F178" s="13"/>
      <c r="G178" s="13">
        <f t="shared" ref="G178:H192" si="114">+B178+E178</f>
        <v>1536</v>
      </c>
      <c r="H178" s="13">
        <f t="shared" si="114"/>
        <v>0</v>
      </c>
      <c r="I178" s="13">
        <f t="shared" ref="I178:I192" si="115">+G178+H178</f>
        <v>1536</v>
      </c>
      <c r="J178" s="13"/>
      <c r="K178" s="13"/>
      <c r="L178" s="13">
        <f t="shared" si="112"/>
        <v>1536</v>
      </c>
      <c r="M178" s="13">
        <f t="shared" si="112"/>
        <v>0</v>
      </c>
      <c r="N178" s="13">
        <f t="shared" si="113"/>
        <v>1536</v>
      </c>
    </row>
    <row r="179" spans="1:14" x14ac:dyDescent="0.2">
      <c r="A179" s="4" t="s">
        <v>101</v>
      </c>
      <c r="B179" s="26">
        <v>457</v>
      </c>
      <c r="C179" s="26"/>
      <c r="D179" s="5">
        <f t="shared" si="111"/>
        <v>457</v>
      </c>
      <c r="E179" s="13"/>
      <c r="F179" s="13"/>
      <c r="G179" s="13">
        <f t="shared" si="114"/>
        <v>457</v>
      </c>
      <c r="H179" s="13">
        <f t="shared" si="114"/>
        <v>0</v>
      </c>
      <c r="I179" s="13">
        <f t="shared" si="115"/>
        <v>457</v>
      </c>
      <c r="J179" s="13"/>
      <c r="K179" s="13"/>
      <c r="L179" s="13">
        <f t="shared" si="112"/>
        <v>457</v>
      </c>
      <c r="M179" s="13">
        <f t="shared" si="112"/>
        <v>0</v>
      </c>
      <c r="N179" s="13">
        <f t="shared" si="113"/>
        <v>457</v>
      </c>
    </row>
    <row r="180" spans="1:14" x14ac:dyDescent="0.2">
      <c r="A180" s="4" t="s">
        <v>12</v>
      </c>
      <c r="B180" s="26">
        <v>959</v>
      </c>
      <c r="C180" s="26"/>
      <c r="D180" s="5">
        <f t="shared" si="111"/>
        <v>959</v>
      </c>
      <c r="E180" s="13"/>
      <c r="F180" s="13"/>
      <c r="G180" s="13">
        <f t="shared" si="114"/>
        <v>959</v>
      </c>
      <c r="H180" s="13">
        <f t="shared" si="114"/>
        <v>0</v>
      </c>
      <c r="I180" s="13">
        <f t="shared" si="115"/>
        <v>959</v>
      </c>
      <c r="J180" s="13"/>
      <c r="K180" s="13"/>
      <c r="L180" s="13">
        <f t="shared" si="112"/>
        <v>959</v>
      </c>
      <c r="M180" s="13">
        <f t="shared" si="112"/>
        <v>0</v>
      </c>
      <c r="N180" s="13">
        <f t="shared" si="113"/>
        <v>959</v>
      </c>
    </row>
    <row r="181" spans="1:14" x14ac:dyDescent="0.2">
      <c r="A181" s="5" t="s">
        <v>28</v>
      </c>
      <c r="B181" s="26">
        <v>635</v>
      </c>
      <c r="C181" s="26"/>
      <c r="D181" s="5">
        <f t="shared" si="111"/>
        <v>635</v>
      </c>
      <c r="E181" s="13"/>
      <c r="F181" s="13"/>
      <c r="G181" s="13">
        <f t="shared" si="114"/>
        <v>635</v>
      </c>
      <c r="H181" s="13">
        <f t="shared" si="114"/>
        <v>0</v>
      </c>
      <c r="I181" s="13">
        <f t="shared" si="115"/>
        <v>635</v>
      </c>
      <c r="J181" s="13"/>
      <c r="K181" s="13"/>
      <c r="L181" s="13">
        <f t="shared" si="112"/>
        <v>635</v>
      </c>
      <c r="M181" s="13">
        <f t="shared" si="112"/>
        <v>0</v>
      </c>
      <c r="N181" s="13">
        <f t="shared" si="113"/>
        <v>635</v>
      </c>
    </row>
    <row r="182" spans="1:14" x14ac:dyDescent="0.2">
      <c r="A182" s="5" t="s">
        <v>96</v>
      </c>
      <c r="B182" s="26">
        <v>2000</v>
      </c>
      <c r="C182" s="26"/>
      <c r="D182" s="5">
        <f t="shared" si="111"/>
        <v>2000</v>
      </c>
      <c r="E182" s="13"/>
      <c r="F182" s="13"/>
      <c r="G182" s="13">
        <f t="shared" si="114"/>
        <v>2000</v>
      </c>
      <c r="H182" s="13">
        <f t="shared" si="114"/>
        <v>0</v>
      </c>
      <c r="I182" s="13">
        <f t="shared" si="115"/>
        <v>2000</v>
      </c>
      <c r="J182" s="13"/>
      <c r="K182" s="13"/>
      <c r="L182" s="13">
        <f t="shared" si="112"/>
        <v>2000</v>
      </c>
      <c r="M182" s="13">
        <f t="shared" si="112"/>
        <v>0</v>
      </c>
      <c r="N182" s="13">
        <f t="shared" si="113"/>
        <v>2000</v>
      </c>
    </row>
    <row r="183" spans="1:14" x14ac:dyDescent="0.2">
      <c r="A183" s="5" t="s">
        <v>138</v>
      </c>
      <c r="B183" s="26">
        <v>0</v>
      </c>
      <c r="C183" s="26"/>
      <c r="D183" s="5">
        <v>0</v>
      </c>
      <c r="E183" s="13">
        <v>164</v>
      </c>
      <c r="F183" s="13"/>
      <c r="G183" s="13">
        <f t="shared" si="114"/>
        <v>164</v>
      </c>
      <c r="H183" s="13">
        <f t="shared" si="114"/>
        <v>0</v>
      </c>
      <c r="I183" s="13">
        <f t="shared" si="115"/>
        <v>164</v>
      </c>
      <c r="J183" s="13"/>
      <c r="K183" s="13"/>
      <c r="L183" s="13">
        <f t="shared" si="112"/>
        <v>164</v>
      </c>
      <c r="M183" s="13">
        <f t="shared" si="112"/>
        <v>0</v>
      </c>
      <c r="N183" s="13">
        <f t="shared" si="113"/>
        <v>164</v>
      </c>
    </row>
    <row r="184" spans="1:14" x14ac:dyDescent="0.2">
      <c r="A184" s="5" t="s">
        <v>144</v>
      </c>
      <c r="B184" s="26"/>
      <c r="C184" s="26"/>
      <c r="D184" s="5"/>
      <c r="E184" s="26"/>
      <c r="F184" s="26"/>
      <c r="G184" s="26"/>
      <c r="H184" s="26"/>
      <c r="I184" s="26"/>
      <c r="J184" s="26">
        <v>73</v>
      </c>
      <c r="K184" s="26"/>
      <c r="L184" s="26">
        <v>73</v>
      </c>
      <c r="M184" s="26">
        <f t="shared" si="112"/>
        <v>0</v>
      </c>
      <c r="N184" s="26">
        <f t="shared" si="113"/>
        <v>73</v>
      </c>
    </row>
    <row r="185" spans="1:14" x14ac:dyDescent="0.2">
      <c r="A185" s="5" t="s">
        <v>145</v>
      </c>
      <c r="B185" s="26"/>
      <c r="C185" s="26"/>
      <c r="D185" s="5"/>
      <c r="E185" s="26"/>
      <c r="F185" s="26"/>
      <c r="G185" s="26"/>
      <c r="H185" s="26"/>
      <c r="I185" s="26"/>
      <c r="J185" s="26">
        <v>1208</v>
      </c>
      <c r="K185" s="26"/>
      <c r="L185" s="26">
        <v>1208</v>
      </c>
      <c r="M185" s="26">
        <f t="shared" si="112"/>
        <v>0</v>
      </c>
      <c r="N185" s="26">
        <f t="shared" si="113"/>
        <v>1208</v>
      </c>
    </row>
    <row r="186" spans="1:14" x14ac:dyDescent="0.2">
      <c r="A186" s="5" t="s">
        <v>29</v>
      </c>
      <c r="B186" s="26">
        <v>1046</v>
      </c>
      <c r="C186" s="26"/>
      <c r="D186" s="5">
        <f t="shared" si="111"/>
        <v>1046</v>
      </c>
      <c r="E186" s="13"/>
      <c r="F186" s="13"/>
      <c r="G186" s="13">
        <f t="shared" si="114"/>
        <v>1046</v>
      </c>
      <c r="H186" s="13">
        <f t="shared" si="114"/>
        <v>0</v>
      </c>
      <c r="I186" s="13">
        <f t="shared" si="115"/>
        <v>1046</v>
      </c>
      <c r="J186" s="13"/>
      <c r="K186" s="13"/>
      <c r="L186" s="13">
        <f t="shared" si="112"/>
        <v>1046</v>
      </c>
      <c r="M186" s="13">
        <f t="shared" si="112"/>
        <v>0</v>
      </c>
      <c r="N186" s="13">
        <f t="shared" si="113"/>
        <v>1046</v>
      </c>
    </row>
    <row r="187" spans="1:14" x14ac:dyDescent="0.2">
      <c r="A187" s="5" t="s">
        <v>17</v>
      </c>
      <c r="B187" s="26">
        <v>508</v>
      </c>
      <c r="C187" s="26"/>
      <c r="D187" s="5">
        <f t="shared" si="111"/>
        <v>508</v>
      </c>
      <c r="E187" s="13"/>
      <c r="F187" s="13"/>
      <c r="G187" s="13">
        <f t="shared" si="114"/>
        <v>508</v>
      </c>
      <c r="H187" s="13">
        <f t="shared" si="114"/>
        <v>0</v>
      </c>
      <c r="I187" s="13">
        <f t="shared" si="115"/>
        <v>508</v>
      </c>
      <c r="J187" s="13"/>
      <c r="K187" s="13"/>
      <c r="L187" s="13">
        <f t="shared" si="112"/>
        <v>508</v>
      </c>
      <c r="M187" s="13">
        <f t="shared" si="112"/>
        <v>0</v>
      </c>
      <c r="N187" s="13">
        <f t="shared" si="113"/>
        <v>508</v>
      </c>
    </row>
    <row r="188" spans="1:14" x14ac:dyDescent="0.2">
      <c r="A188" s="5" t="s">
        <v>13</v>
      </c>
      <c r="B188" s="26">
        <v>1013</v>
      </c>
      <c r="C188" s="26">
        <v>636</v>
      </c>
      <c r="D188" s="5">
        <f t="shared" si="111"/>
        <v>1649</v>
      </c>
      <c r="E188" s="13"/>
      <c r="F188" s="13"/>
      <c r="G188" s="13">
        <f t="shared" si="114"/>
        <v>1013</v>
      </c>
      <c r="H188" s="13">
        <f t="shared" si="114"/>
        <v>636</v>
      </c>
      <c r="I188" s="13">
        <f t="shared" si="115"/>
        <v>1649</v>
      </c>
      <c r="J188" s="13"/>
      <c r="K188" s="13"/>
      <c r="L188" s="13">
        <f t="shared" si="112"/>
        <v>1013</v>
      </c>
      <c r="M188" s="13">
        <f t="shared" si="112"/>
        <v>636</v>
      </c>
      <c r="N188" s="13">
        <f t="shared" si="113"/>
        <v>1649</v>
      </c>
    </row>
    <row r="189" spans="1:14" x14ac:dyDescent="0.2">
      <c r="A189" s="5" t="s">
        <v>14</v>
      </c>
      <c r="B189" s="26">
        <v>4200</v>
      </c>
      <c r="C189" s="26"/>
      <c r="D189" s="5">
        <f t="shared" si="111"/>
        <v>4200</v>
      </c>
      <c r="E189" s="13"/>
      <c r="F189" s="13"/>
      <c r="G189" s="13">
        <f t="shared" si="114"/>
        <v>4200</v>
      </c>
      <c r="H189" s="13">
        <f t="shared" si="114"/>
        <v>0</v>
      </c>
      <c r="I189" s="13">
        <f t="shared" si="115"/>
        <v>4200</v>
      </c>
      <c r="J189" s="13"/>
      <c r="K189" s="13"/>
      <c r="L189" s="13">
        <f t="shared" si="112"/>
        <v>4200</v>
      </c>
      <c r="M189" s="13">
        <f t="shared" si="112"/>
        <v>0</v>
      </c>
      <c r="N189" s="13">
        <f t="shared" si="113"/>
        <v>4200</v>
      </c>
    </row>
    <row r="190" spans="1:14" x14ac:dyDescent="0.2">
      <c r="A190" s="5" t="s">
        <v>139</v>
      </c>
      <c r="B190" s="26"/>
      <c r="C190" s="26"/>
      <c r="D190" s="5">
        <v>0</v>
      </c>
      <c r="E190" s="13">
        <v>570</v>
      </c>
      <c r="F190" s="13"/>
      <c r="G190" s="13">
        <f t="shared" si="114"/>
        <v>570</v>
      </c>
      <c r="H190" s="13">
        <f t="shared" si="114"/>
        <v>0</v>
      </c>
      <c r="I190" s="13">
        <f t="shared" si="115"/>
        <v>570</v>
      </c>
      <c r="J190" s="13">
        <v>1970</v>
      </c>
      <c r="K190" s="13"/>
      <c r="L190" s="13">
        <f t="shared" si="112"/>
        <v>2540</v>
      </c>
      <c r="M190" s="13">
        <f t="shared" si="112"/>
        <v>0</v>
      </c>
      <c r="N190" s="13">
        <f t="shared" si="113"/>
        <v>2540</v>
      </c>
    </row>
    <row r="191" spans="1:14" x14ac:dyDescent="0.2">
      <c r="A191" s="5" t="s">
        <v>146</v>
      </c>
      <c r="B191" s="26"/>
      <c r="C191" s="26"/>
      <c r="D191" s="5">
        <v>0</v>
      </c>
      <c r="E191" s="26"/>
      <c r="F191" s="26"/>
      <c r="G191" s="26">
        <v>0</v>
      </c>
      <c r="H191" s="26">
        <f t="shared" si="114"/>
        <v>0</v>
      </c>
      <c r="I191" s="26">
        <f t="shared" si="115"/>
        <v>0</v>
      </c>
      <c r="J191" s="26">
        <v>351</v>
      </c>
      <c r="K191" s="26"/>
      <c r="L191" s="26">
        <f t="shared" si="112"/>
        <v>351</v>
      </c>
      <c r="M191" s="26">
        <f t="shared" si="112"/>
        <v>0</v>
      </c>
      <c r="N191" s="26">
        <f t="shared" si="113"/>
        <v>351</v>
      </c>
    </row>
    <row r="192" spans="1:14" x14ac:dyDescent="0.2">
      <c r="A192" s="5" t="s">
        <v>147</v>
      </c>
      <c r="B192" s="26"/>
      <c r="C192" s="26"/>
      <c r="D192" s="5">
        <v>0</v>
      </c>
      <c r="E192" s="26"/>
      <c r="F192" s="26"/>
      <c r="G192" s="26">
        <v>0</v>
      </c>
      <c r="H192" s="26">
        <f t="shared" si="114"/>
        <v>0</v>
      </c>
      <c r="I192" s="26">
        <f t="shared" si="115"/>
        <v>0</v>
      </c>
      <c r="J192" s="26">
        <v>253</v>
      </c>
      <c r="K192" s="26"/>
      <c r="L192" s="26">
        <f t="shared" si="112"/>
        <v>253</v>
      </c>
      <c r="M192" s="26">
        <f t="shared" si="112"/>
        <v>0</v>
      </c>
      <c r="N192" s="26">
        <f t="shared" si="113"/>
        <v>253</v>
      </c>
    </row>
    <row r="193" spans="1:14" x14ac:dyDescent="0.2">
      <c r="A193" s="5"/>
      <c r="B193" s="13"/>
      <c r="C193" s="13"/>
      <c r="D193" s="19"/>
      <c r="E193" s="13"/>
      <c r="F193" s="13"/>
      <c r="G193" s="13"/>
      <c r="H193" s="13"/>
      <c r="I193" s="13"/>
      <c r="J193" s="13"/>
      <c r="K193" s="13"/>
      <c r="L193" s="13"/>
      <c r="M193" s="13"/>
      <c r="N193" s="13"/>
    </row>
    <row r="194" spans="1:14" x14ac:dyDescent="0.2">
      <c r="A194" s="2" t="s">
        <v>1</v>
      </c>
      <c r="B194" s="3">
        <f t="shared" ref="B194:N194" si="116">SUM(B6,B161,B172)</f>
        <v>6317500</v>
      </c>
      <c r="C194" s="3">
        <f t="shared" si="116"/>
        <v>771380</v>
      </c>
      <c r="D194" s="3">
        <f t="shared" si="116"/>
        <v>7088880</v>
      </c>
      <c r="E194" s="3">
        <f t="shared" si="116"/>
        <v>26143</v>
      </c>
      <c r="F194" s="3">
        <f t="shared" si="116"/>
        <v>0</v>
      </c>
      <c r="G194" s="3">
        <f t="shared" si="116"/>
        <v>6343643</v>
      </c>
      <c r="H194" s="3">
        <f t="shared" si="116"/>
        <v>771380</v>
      </c>
      <c r="I194" s="3">
        <f t="shared" si="116"/>
        <v>7115023</v>
      </c>
      <c r="J194" s="3">
        <f t="shared" si="116"/>
        <v>77626</v>
      </c>
      <c r="K194" s="3">
        <f t="shared" si="116"/>
        <v>3019</v>
      </c>
      <c r="L194" s="3">
        <f t="shared" si="116"/>
        <v>6421269</v>
      </c>
      <c r="M194" s="3">
        <f t="shared" si="116"/>
        <v>774399</v>
      </c>
      <c r="N194" s="3">
        <f t="shared" si="116"/>
        <v>7195668</v>
      </c>
    </row>
    <row r="195" spans="1:14" x14ac:dyDescent="0.2">
      <c r="D195" s="18">
        <f>SUM(B194:C194)</f>
        <v>7088880</v>
      </c>
    </row>
    <row r="196" spans="1:14" x14ac:dyDescent="0.2">
      <c r="A196" s="1"/>
    </row>
    <row r="197" spans="1:14" x14ac:dyDescent="0.2">
      <c r="A197" s="1"/>
    </row>
    <row r="198" spans="1:14" x14ac:dyDescent="0.2">
      <c r="A198" s="1"/>
    </row>
    <row r="199" spans="1:14" x14ac:dyDescent="0.2">
      <c r="A199" s="1"/>
    </row>
    <row r="200" spans="1:14" x14ac:dyDescent="0.2">
      <c r="A200" s="1"/>
    </row>
    <row r="201" spans="1:14" x14ac:dyDescent="0.2">
      <c r="A201" s="1"/>
    </row>
    <row r="202" spans="1:14" x14ac:dyDescent="0.2">
      <c r="A202" s="1"/>
    </row>
    <row r="203" spans="1:14" x14ac:dyDescent="0.2">
      <c r="A203" s="1"/>
    </row>
    <row r="204" spans="1:14" x14ac:dyDescent="0.2">
      <c r="A204" s="1"/>
    </row>
    <row r="205" spans="1:14" x14ac:dyDescent="0.2">
      <c r="A205" s="1"/>
    </row>
    <row r="206" spans="1:14" x14ac:dyDescent="0.2">
      <c r="A206" s="1"/>
    </row>
    <row r="207" spans="1:14" x14ac:dyDescent="0.2">
      <c r="A207" s="1"/>
    </row>
    <row r="208" spans="1:14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</sheetData>
  <mergeCells count="7">
    <mergeCell ref="L4:N4"/>
    <mergeCell ref="A2:D2"/>
    <mergeCell ref="A4:A5"/>
    <mergeCell ref="B4:D4"/>
    <mergeCell ref="E4:F4"/>
    <mergeCell ref="G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8" fitToHeight="0" orientation="portrait" r:id="rId1"/>
  <headerFooter alignWithMargins="0">
    <oddFooter xml:space="preserve">&amp;C&amp;P&amp;R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27"/>
  <sheetViews>
    <sheetView zoomScaleNormal="100" zoomScaleSheetLayoutView="100" workbookViewId="0">
      <pane ySplit="5" topLeftCell="A191" activePane="bottomLeft" state="frozen"/>
      <selection pane="bottomLeft" activeCell="E1" sqref="E1:F1048576"/>
    </sheetView>
  </sheetViews>
  <sheetFormatPr defaultRowHeight="12.75" x14ac:dyDescent="0.2"/>
  <cols>
    <col min="1" max="1" width="77.85546875" customWidth="1"/>
    <col min="4" max="4" width="10.140625" bestFit="1" customWidth="1"/>
    <col min="5" max="6" width="9.140625" hidden="1" customWidth="1"/>
  </cols>
  <sheetData>
    <row r="1" spans="1:14" ht="11.25" customHeight="1" x14ac:dyDescent="0.2">
      <c r="I1" s="17"/>
      <c r="N1" s="17" t="s">
        <v>19</v>
      </c>
    </row>
    <row r="2" spans="1:14" ht="12" customHeight="1" x14ac:dyDescent="0.2">
      <c r="A2" s="46" t="s">
        <v>125</v>
      </c>
      <c r="B2" s="46"/>
      <c r="C2" s="46"/>
      <c r="D2" s="46"/>
    </row>
    <row r="3" spans="1:14" x14ac:dyDescent="0.2">
      <c r="I3" s="6"/>
      <c r="N3" s="6" t="s">
        <v>4</v>
      </c>
    </row>
    <row r="4" spans="1:14" ht="24.75" customHeight="1" x14ac:dyDescent="0.2">
      <c r="A4" s="47" t="s">
        <v>0</v>
      </c>
      <c r="B4" s="45" t="s">
        <v>126</v>
      </c>
      <c r="C4" s="45"/>
      <c r="D4" s="45"/>
      <c r="E4" s="45" t="s">
        <v>124</v>
      </c>
      <c r="F4" s="45"/>
      <c r="G4" s="45" t="s">
        <v>140</v>
      </c>
      <c r="H4" s="45"/>
      <c r="I4" s="45"/>
      <c r="J4" s="45" t="s">
        <v>124</v>
      </c>
      <c r="K4" s="45"/>
      <c r="L4" s="45" t="s">
        <v>141</v>
      </c>
      <c r="M4" s="45"/>
      <c r="N4" s="45"/>
    </row>
    <row r="5" spans="1:14" ht="45.75" customHeight="1" x14ac:dyDescent="0.2">
      <c r="A5" s="48"/>
      <c r="B5" s="21" t="s">
        <v>2</v>
      </c>
      <c r="C5" s="21" t="s">
        <v>3</v>
      </c>
      <c r="D5" s="21" t="s">
        <v>64</v>
      </c>
      <c r="E5" s="21" t="s">
        <v>2</v>
      </c>
      <c r="F5" s="21" t="s">
        <v>3</v>
      </c>
      <c r="G5" s="21" t="s">
        <v>2</v>
      </c>
      <c r="H5" s="21" t="s">
        <v>3</v>
      </c>
      <c r="I5" s="21" t="s">
        <v>64</v>
      </c>
      <c r="J5" s="21" t="s">
        <v>2</v>
      </c>
      <c r="K5" s="21" t="s">
        <v>3</v>
      </c>
      <c r="L5" s="21" t="s">
        <v>2</v>
      </c>
      <c r="M5" s="21" t="s">
        <v>3</v>
      </c>
      <c r="N5" s="21" t="s">
        <v>64</v>
      </c>
    </row>
    <row r="6" spans="1:14" ht="15" customHeight="1" x14ac:dyDescent="0.2">
      <c r="A6" s="7" t="s">
        <v>8</v>
      </c>
      <c r="B6" s="9">
        <f t="shared" ref="B6:N6" si="0">B8+B20+B25+B30+B35+B65+B68+B75+B84+B92+B95+B109+B116+B137+B141+B144+B151+B154+B157</f>
        <v>6292346</v>
      </c>
      <c r="C6" s="9">
        <f t="shared" si="0"/>
        <v>770744</v>
      </c>
      <c r="D6" s="9">
        <f t="shared" si="0"/>
        <v>7063090</v>
      </c>
      <c r="E6" s="9">
        <f t="shared" si="0"/>
        <v>22818</v>
      </c>
      <c r="F6" s="9">
        <f t="shared" si="0"/>
        <v>0</v>
      </c>
      <c r="G6" s="9">
        <f t="shared" si="0"/>
        <v>6315164</v>
      </c>
      <c r="H6" s="9">
        <f t="shared" si="0"/>
        <v>770744</v>
      </c>
      <c r="I6" s="9">
        <f t="shared" si="0"/>
        <v>7085908</v>
      </c>
      <c r="J6" s="9">
        <f t="shared" si="0"/>
        <v>72919</v>
      </c>
      <c r="K6" s="9">
        <f t="shared" si="0"/>
        <v>-251</v>
      </c>
      <c r="L6" s="9">
        <f t="shared" si="0"/>
        <v>6388083</v>
      </c>
      <c r="M6" s="9">
        <f t="shared" si="0"/>
        <v>770493</v>
      </c>
      <c r="N6" s="9">
        <f t="shared" si="0"/>
        <v>7158576</v>
      </c>
    </row>
    <row r="7" spans="1:14" ht="12.75" customHeight="1" x14ac:dyDescent="0.2">
      <c r="A7" s="10"/>
      <c r="B7" s="11"/>
      <c r="C7" s="11"/>
      <c r="D7" s="11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ht="12.75" customHeight="1" x14ac:dyDescent="0.2">
      <c r="A8" s="2" t="s">
        <v>20</v>
      </c>
      <c r="B8" s="14">
        <f>SUM(B9:B19)</f>
        <v>1926169</v>
      </c>
      <c r="C8" s="14">
        <f>SUM(C9:C19)</f>
        <v>460744</v>
      </c>
      <c r="D8" s="14">
        <f>SUM(D9:D19)</f>
        <v>2386913</v>
      </c>
      <c r="E8" s="14">
        <f t="shared" ref="E8:I8" si="1">SUM(E9:E19)</f>
        <v>0</v>
      </c>
      <c r="F8" s="14">
        <f t="shared" si="1"/>
        <v>0</v>
      </c>
      <c r="G8" s="14">
        <f t="shared" si="1"/>
        <v>1926169</v>
      </c>
      <c r="H8" s="14">
        <f t="shared" si="1"/>
        <v>460744</v>
      </c>
      <c r="I8" s="14">
        <f t="shared" si="1"/>
        <v>2386913</v>
      </c>
      <c r="J8" s="14">
        <f t="shared" ref="J8:N8" si="2">SUM(J9:J19)</f>
        <v>251</v>
      </c>
      <c r="K8" s="14">
        <f t="shared" si="2"/>
        <v>-251</v>
      </c>
      <c r="L8" s="14">
        <f t="shared" si="2"/>
        <v>1926420</v>
      </c>
      <c r="M8" s="14">
        <f t="shared" si="2"/>
        <v>460493</v>
      </c>
      <c r="N8" s="14">
        <f t="shared" si="2"/>
        <v>2386913</v>
      </c>
    </row>
    <row r="9" spans="1:14" ht="12.75" customHeight="1" x14ac:dyDescent="0.2">
      <c r="A9" s="4" t="s">
        <v>22</v>
      </c>
      <c r="B9" s="13"/>
      <c r="C9" s="13"/>
      <c r="D9" s="13">
        <f t="shared" ref="D9:D18" si="3">SUM(B9:C9)</f>
        <v>0</v>
      </c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1:14" ht="12.75" customHeight="1" x14ac:dyDescent="0.2">
      <c r="A10" s="4" t="s">
        <v>23</v>
      </c>
      <c r="B10" s="13">
        <v>471748</v>
      </c>
      <c r="C10" s="13"/>
      <c r="D10" s="13">
        <f t="shared" si="3"/>
        <v>471748</v>
      </c>
      <c r="E10" s="13"/>
      <c r="F10" s="13"/>
      <c r="G10" s="13">
        <f>+B10+E10</f>
        <v>471748</v>
      </c>
      <c r="H10" s="13">
        <f>+C10+F10</f>
        <v>0</v>
      </c>
      <c r="I10" s="13">
        <f>+G10+H10</f>
        <v>471748</v>
      </c>
      <c r="J10" s="13"/>
      <c r="K10" s="13"/>
      <c r="L10" s="13">
        <f>+G10+J10</f>
        <v>471748</v>
      </c>
      <c r="M10" s="13">
        <f>+H10+K10</f>
        <v>0</v>
      </c>
      <c r="N10" s="13">
        <f>+L10+M10</f>
        <v>471748</v>
      </c>
    </row>
    <row r="11" spans="1:14" ht="12.75" customHeight="1" x14ac:dyDescent="0.2">
      <c r="A11" s="19" t="s">
        <v>37</v>
      </c>
      <c r="B11" s="15">
        <v>471452</v>
      </c>
      <c r="C11" s="15"/>
      <c r="D11" s="13">
        <f t="shared" si="3"/>
        <v>471452</v>
      </c>
      <c r="E11" s="13"/>
      <c r="F11" s="13"/>
      <c r="G11" s="13">
        <f t="shared" ref="G11:G89" si="4">+B11+E11</f>
        <v>471452</v>
      </c>
      <c r="H11" s="13">
        <f t="shared" ref="H11:H89" si="5">+C11+F11</f>
        <v>0</v>
      </c>
      <c r="I11" s="13">
        <f t="shared" ref="I11:I89" si="6">+G11+H11</f>
        <v>471452</v>
      </c>
      <c r="J11" s="13"/>
      <c r="K11" s="13"/>
      <c r="L11" s="13">
        <f t="shared" ref="L11:L18" si="7">+G11+J11</f>
        <v>471452</v>
      </c>
      <c r="M11" s="13">
        <f t="shared" ref="M11:M18" si="8">+H11+K11</f>
        <v>0</v>
      </c>
      <c r="N11" s="13">
        <f t="shared" ref="N11:N18" si="9">+L11+M11</f>
        <v>471452</v>
      </c>
    </row>
    <row r="12" spans="1:14" ht="12.75" customHeight="1" x14ac:dyDescent="0.2">
      <c r="A12" s="19" t="s">
        <v>38</v>
      </c>
      <c r="B12" s="26">
        <f>172620-124377</f>
        <v>48243</v>
      </c>
      <c r="C12" s="15"/>
      <c r="D12" s="19">
        <f>SUM(B12:C12)</f>
        <v>48243</v>
      </c>
      <c r="E12" s="13"/>
      <c r="F12" s="13"/>
      <c r="G12" s="13">
        <f t="shared" si="4"/>
        <v>48243</v>
      </c>
      <c r="H12" s="13">
        <f t="shared" si="5"/>
        <v>0</v>
      </c>
      <c r="I12" s="13">
        <f t="shared" si="6"/>
        <v>48243</v>
      </c>
      <c r="J12" s="13"/>
      <c r="K12" s="13"/>
      <c r="L12" s="13">
        <f t="shared" si="7"/>
        <v>48243</v>
      </c>
      <c r="M12" s="13">
        <f t="shared" si="8"/>
        <v>0</v>
      </c>
      <c r="N12" s="13">
        <f t="shared" si="9"/>
        <v>48243</v>
      </c>
    </row>
    <row r="13" spans="1:14" ht="12.75" customHeight="1" x14ac:dyDescent="0.2">
      <c r="A13" s="19" t="s">
        <v>39</v>
      </c>
      <c r="B13" s="15">
        <v>180877</v>
      </c>
      <c r="C13" s="15"/>
      <c r="D13" s="19">
        <f t="shared" si="3"/>
        <v>180877</v>
      </c>
      <c r="E13" s="13"/>
      <c r="F13" s="13"/>
      <c r="G13" s="13">
        <f t="shared" si="4"/>
        <v>180877</v>
      </c>
      <c r="H13" s="13">
        <f t="shared" si="5"/>
        <v>0</v>
      </c>
      <c r="I13" s="13">
        <f t="shared" si="6"/>
        <v>180877</v>
      </c>
      <c r="J13" s="13"/>
      <c r="K13" s="13"/>
      <c r="L13" s="13">
        <f t="shared" si="7"/>
        <v>180877</v>
      </c>
      <c r="M13" s="13">
        <f t="shared" si="8"/>
        <v>0</v>
      </c>
      <c r="N13" s="13">
        <f t="shared" si="9"/>
        <v>180877</v>
      </c>
    </row>
    <row r="14" spans="1:14" ht="12.75" customHeight="1" x14ac:dyDescent="0.2">
      <c r="A14" s="19" t="s">
        <v>43</v>
      </c>
      <c r="B14" s="15">
        <v>155000</v>
      </c>
      <c r="C14" s="15"/>
      <c r="D14" s="19">
        <f t="shared" si="3"/>
        <v>155000</v>
      </c>
      <c r="E14" s="13"/>
      <c r="F14" s="13"/>
      <c r="G14" s="13">
        <f t="shared" si="4"/>
        <v>155000</v>
      </c>
      <c r="H14" s="13">
        <f t="shared" si="5"/>
        <v>0</v>
      </c>
      <c r="I14" s="13">
        <f t="shared" si="6"/>
        <v>155000</v>
      </c>
      <c r="J14" s="13"/>
      <c r="K14" s="13"/>
      <c r="L14" s="13">
        <f t="shared" si="7"/>
        <v>155000</v>
      </c>
      <c r="M14" s="13">
        <f t="shared" si="8"/>
        <v>0</v>
      </c>
      <c r="N14" s="13">
        <f t="shared" si="9"/>
        <v>155000</v>
      </c>
    </row>
    <row r="15" spans="1:14" ht="12.75" customHeight="1" x14ac:dyDescent="0.2">
      <c r="A15" s="19" t="s">
        <v>120</v>
      </c>
      <c r="B15" s="15"/>
      <c r="C15" s="15">
        <v>250711</v>
      </c>
      <c r="D15" s="19">
        <f t="shared" si="3"/>
        <v>250711</v>
      </c>
      <c r="E15" s="13"/>
      <c r="F15" s="13"/>
      <c r="G15" s="13">
        <f t="shared" si="4"/>
        <v>0</v>
      </c>
      <c r="H15" s="13">
        <f t="shared" si="5"/>
        <v>250711</v>
      </c>
      <c r="I15" s="13">
        <f t="shared" si="6"/>
        <v>250711</v>
      </c>
      <c r="J15" s="13">
        <v>251</v>
      </c>
      <c r="K15" s="13">
        <v>-251</v>
      </c>
      <c r="L15" s="13">
        <f t="shared" si="7"/>
        <v>251</v>
      </c>
      <c r="M15" s="13">
        <f t="shared" si="8"/>
        <v>250460</v>
      </c>
      <c r="N15" s="13">
        <f t="shared" si="9"/>
        <v>250711</v>
      </c>
    </row>
    <row r="16" spans="1:14" ht="12.75" customHeight="1" x14ac:dyDescent="0.2">
      <c r="A16" s="4" t="s">
        <v>121</v>
      </c>
      <c r="B16" s="15"/>
      <c r="C16" s="15">
        <v>210033</v>
      </c>
      <c r="D16" s="19">
        <f t="shared" si="3"/>
        <v>210033</v>
      </c>
      <c r="E16" s="13"/>
      <c r="F16" s="13"/>
      <c r="G16" s="13">
        <f t="shared" si="4"/>
        <v>0</v>
      </c>
      <c r="H16" s="13">
        <f t="shared" si="5"/>
        <v>210033</v>
      </c>
      <c r="I16" s="13">
        <f t="shared" si="6"/>
        <v>210033</v>
      </c>
      <c r="J16" s="13"/>
      <c r="K16" s="13"/>
      <c r="L16" s="13">
        <f t="shared" si="7"/>
        <v>0</v>
      </c>
      <c r="M16" s="13">
        <f t="shared" si="8"/>
        <v>210033</v>
      </c>
      <c r="N16" s="13">
        <f t="shared" si="9"/>
        <v>210033</v>
      </c>
    </row>
    <row r="17" spans="1:14" ht="12.75" customHeight="1" x14ac:dyDescent="0.2">
      <c r="A17" s="4" t="s">
        <v>122</v>
      </c>
      <c r="B17" s="15">
        <v>551444</v>
      </c>
      <c r="C17" s="15"/>
      <c r="D17" s="19">
        <f t="shared" si="3"/>
        <v>551444</v>
      </c>
      <c r="E17" s="13"/>
      <c r="F17" s="13"/>
      <c r="G17" s="13">
        <f t="shared" si="4"/>
        <v>551444</v>
      </c>
      <c r="H17" s="13">
        <f t="shared" si="5"/>
        <v>0</v>
      </c>
      <c r="I17" s="13">
        <f t="shared" si="6"/>
        <v>551444</v>
      </c>
      <c r="J17" s="13"/>
      <c r="K17" s="13"/>
      <c r="L17" s="13">
        <f t="shared" si="7"/>
        <v>551444</v>
      </c>
      <c r="M17" s="13">
        <f t="shared" si="8"/>
        <v>0</v>
      </c>
      <c r="N17" s="13">
        <f t="shared" si="9"/>
        <v>551444</v>
      </c>
    </row>
    <row r="18" spans="1:14" ht="12.75" customHeight="1" x14ac:dyDescent="0.2">
      <c r="A18" s="4" t="s">
        <v>123</v>
      </c>
      <c r="B18" s="15">
        <v>47405</v>
      </c>
      <c r="C18" s="15"/>
      <c r="D18" s="19">
        <f t="shared" si="3"/>
        <v>47405</v>
      </c>
      <c r="E18" s="13"/>
      <c r="F18" s="13"/>
      <c r="G18" s="13">
        <f t="shared" si="4"/>
        <v>47405</v>
      </c>
      <c r="H18" s="13">
        <f t="shared" si="5"/>
        <v>0</v>
      </c>
      <c r="I18" s="13">
        <f t="shared" si="6"/>
        <v>47405</v>
      </c>
      <c r="J18" s="13"/>
      <c r="K18" s="13"/>
      <c r="L18" s="13">
        <f t="shared" si="7"/>
        <v>47405</v>
      </c>
      <c r="M18" s="13">
        <f t="shared" si="8"/>
        <v>0</v>
      </c>
      <c r="N18" s="13">
        <f t="shared" si="9"/>
        <v>47405</v>
      </c>
    </row>
    <row r="19" spans="1:14" ht="12.75" customHeight="1" x14ac:dyDescent="0.2">
      <c r="A19" s="4"/>
      <c r="B19" s="15"/>
      <c r="C19" s="15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 ht="12.75" customHeight="1" x14ac:dyDescent="0.2">
      <c r="A20" s="3" t="s">
        <v>25</v>
      </c>
      <c r="B20" s="23">
        <f>SUM(B21:B23)</f>
        <v>1500</v>
      </c>
      <c r="C20" s="23">
        <f t="shared" ref="C20:N20" si="10">SUM(C21:C23)</f>
        <v>0</v>
      </c>
      <c r="D20" s="23">
        <f t="shared" si="10"/>
        <v>1500</v>
      </c>
      <c r="E20" s="23">
        <f t="shared" si="10"/>
        <v>0</v>
      </c>
      <c r="F20" s="23">
        <f t="shared" si="10"/>
        <v>0</v>
      </c>
      <c r="G20" s="23">
        <f t="shared" si="10"/>
        <v>1500</v>
      </c>
      <c r="H20" s="23">
        <f t="shared" si="10"/>
        <v>0</v>
      </c>
      <c r="I20" s="23">
        <f t="shared" si="10"/>
        <v>1500</v>
      </c>
      <c r="J20" s="23">
        <f t="shared" si="10"/>
        <v>6151</v>
      </c>
      <c r="K20" s="23">
        <f t="shared" si="10"/>
        <v>0</v>
      </c>
      <c r="L20" s="23">
        <f t="shared" si="10"/>
        <v>7651</v>
      </c>
      <c r="M20" s="23">
        <f t="shared" si="10"/>
        <v>0</v>
      </c>
      <c r="N20" s="23">
        <f t="shared" si="10"/>
        <v>7651</v>
      </c>
    </row>
    <row r="21" spans="1:14" ht="12.75" customHeight="1" x14ac:dyDescent="0.2">
      <c r="A21" s="4" t="s">
        <v>18</v>
      </c>
      <c r="B21" s="13">
        <v>1500</v>
      </c>
      <c r="C21" s="13"/>
      <c r="D21" s="5">
        <f>SUM(B21:C21)</f>
        <v>1500</v>
      </c>
      <c r="E21" s="13"/>
      <c r="F21" s="13"/>
      <c r="G21" s="13">
        <f t="shared" si="4"/>
        <v>1500</v>
      </c>
      <c r="H21" s="13">
        <f t="shared" si="5"/>
        <v>0</v>
      </c>
      <c r="I21" s="13">
        <f t="shared" si="6"/>
        <v>1500</v>
      </c>
      <c r="J21" s="13"/>
      <c r="K21" s="13"/>
      <c r="L21" s="13">
        <f t="shared" ref="L21" si="11">+G21+J21</f>
        <v>1500</v>
      </c>
      <c r="M21" s="13">
        <f t="shared" ref="M21" si="12">+H21+K21</f>
        <v>0</v>
      </c>
      <c r="N21" s="13">
        <f t="shared" ref="N21" si="13">+L21+M21</f>
        <v>1500</v>
      </c>
    </row>
    <row r="22" spans="1:14" ht="12.75" customHeight="1" x14ac:dyDescent="0.2">
      <c r="A22" s="4" t="s">
        <v>160</v>
      </c>
      <c r="B22" s="13"/>
      <c r="C22" s="13"/>
      <c r="D22" s="5"/>
      <c r="E22" s="13"/>
      <c r="F22" s="13"/>
      <c r="G22" s="13"/>
      <c r="H22" s="13"/>
      <c r="I22" s="13"/>
      <c r="J22" s="13">
        <v>1151</v>
      </c>
      <c r="K22" s="13"/>
      <c r="L22" s="13">
        <f t="shared" ref="L22" si="14">+G22+J22</f>
        <v>1151</v>
      </c>
      <c r="M22" s="13">
        <f t="shared" ref="M22" si="15">+H22+K22</f>
        <v>0</v>
      </c>
      <c r="N22" s="13">
        <f t="shared" ref="N22" si="16">+L22+M22</f>
        <v>1151</v>
      </c>
    </row>
    <row r="23" spans="1:14" ht="12.75" customHeight="1" x14ac:dyDescent="0.2">
      <c r="A23" s="4" t="s">
        <v>158</v>
      </c>
      <c r="B23" s="13"/>
      <c r="C23" s="13"/>
      <c r="D23" s="5"/>
      <c r="E23" s="13"/>
      <c r="F23" s="13"/>
      <c r="G23" s="13"/>
      <c r="H23" s="13"/>
      <c r="I23" s="13"/>
      <c r="J23" s="13">
        <v>5000</v>
      </c>
      <c r="K23" s="13"/>
      <c r="L23" s="13">
        <f t="shared" ref="L23" si="17">+G23+J23</f>
        <v>5000</v>
      </c>
      <c r="M23" s="13">
        <f t="shared" ref="M23" si="18">+H23+K23</f>
        <v>0</v>
      </c>
      <c r="N23" s="13">
        <f t="shared" ref="N23" si="19">+L23+M23</f>
        <v>5000</v>
      </c>
    </row>
    <row r="24" spans="1:14" ht="12.75" customHeight="1" x14ac:dyDescent="0.2">
      <c r="A24" s="5"/>
      <c r="B24" s="15"/>
      <c r="C24" s="15"/>
      <c r="D24" s="15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ht="12.75" customHeight="1" x14ac:dyDescent="0.2">
      <c r="A25" s="3" t="s">
        <v>58</v>
      </c>
      <c r="B25" s="3">
        <f>SUM(B26:B28)</f>
        <v>124000</v>
      </c>
      <c r="C25" s="3">
        <f>SUM(C26:C28)</f>
        <v>0</v>
      </c>
      <c r="D25" s="3">
        <f>SUM(D26:D28)</f>
        <v>124000</v>
      </c>
      <c r="E25" s="3">
        <f t="shared" ref="E25:I25" si="20">SUM(E26:E28)</f>
        <v>0</v>
      </c>
      <c r="F25" s="3">
        <f t="shared" si="20"/>
        <v>0</v>
      </c>
      <c r="G25" s="3">
        <f t="shared" si="20"/>
        <v>124000</v>
      </c>
      <c r="H25" s="3">
        <f t="shared" si="20"/>
        <v>0</v>
      </c>
      <c r="I25" s="3">
        <f t="shared" si="20"/>
        <v>124000</v>
      </c>
      <c r="J25" s="3">
        <f t="shared" ref="J25:N25" si="21">SUM(J26:J28)</f>
        <v>0</v>
      </c>
      <c r="K25" s="3">
        <f t="shared" si="21"/>
        <v>0</v>
      </c>
      <c r="L25" s="3">
        <f t="shared" si="21"/>
        <v>124000</v>
      </c>
      <c r="M25" s="3">
        <f t="shared" si="21"/>
        <v>0</v>
      </c>
      <c r="N25" s="3">
        <f t="shared" si="21"/>
        <v>124000</v>
      </c>
    </row>
    <row r="26" spans="1:14" ht="12.75" customHeight="1" x14ac:dyDescent="0.2">
      <c r="A26" s="5" t="s">
        <v>52</v>
      </c>
      <c r="B26" s="19">
        <v>112000</v>
      </c>
      <c r="C26" s="19"/>
      <c r="D26" s="5">
        <f>SUM(B26:C26)</f>
        <v>112000</v>
      </c>
      <c r="E26" s="13"/>
      <c r="F26" s="13"/>
      <c r="G26" s="13">
        <f t="shared" si="4"/>
        <v>112000</v>
      </c>
      <c r="H26" s="13">
        <f t="shared" si="5"/>
        <v>0</v>
      </c>
      <c r="I26" s="13">
        <f t="shared" si="6"/>
        <v>112000</v>
      </c>
      <c r="J26" s="13"/>
      <c r="K26" s="13"/>
      <c r="L26" s="13">
        <f t="shared" ref="L26:L28" si="22">+G26+J26</f>
        <v>112000</v>
      </c>
      <c r="M26" s="13">
        <f t="shared" ref="M26:M28" si="23">+H26+K26</f>
        <v>0</v>
      </c>
      <c r="N26" s="13">
        <f t="shared" ref="N26:N28" si="24">+L26+M26</f>
        <v>112000</v>
      </c>
    </row>
    <row r="27" spans="1:14" ht="12.75" customHeight="1" x14ac:dyDescent="0.2">
      <c r="A27" s="5" t="s">
        <v>53</v>
      </c>
      <c r="B27" s="19">
        <v>7000</v>
      </c>
      <c r="C27" s="19"/>
      <c r="D27" s="19">
        <f>SUM(B27:C27)</f>
        <v>7000</v>
      </c>
      <c r="E27" s="13"/>
      <c r="F27" s="13"/>
      <c r="G27" s="13">
        <f t="shared" si="4"/>
        <v>7000</v>
      </c>
      <c r="H27" s="13">
        <f t="shared" si="5"/>
        <v>0</v>
      </c>
      <c r="I27" s="13">
        <f t="shared" si="6"/>
        <v>7000</v>
      </c>
      <c r="J27" s="13"/>
      <c r="K27" s="13"/>
      <c r="L27" s="13">
        <f t="shared" si="22"/>
        <v>7000</v>
      </c>
      <c r="M27" s="13">
        <f t="shared" si="23"/>
        <v>0</v>
      </c>
      <c r="N27" s="13">
        <f t="shared" si="24"/>
        <v>7000</v>
      </c>
    </row>
    <row r="28" spans="1:14" ht="12.75" customHeight="1" x14ac:dyDescent="0.2">
      <c r="A28" s="5" t="s">
        <v>54</v>
      </c>
      <c r="B28" s="19">
        <v>5000</v>
      </c>
      <c r="C28" s="19"/>
      <c r="D28" s="19">
        <f>SUM(B28:C28)</f>
        <v>5000</v>
      </c>
      <c r="E28" s="13"/>
      <c r="F28" s="13"/>
      <c r="G28" s="13">
        <f t="shared" si="4"/>
        <v>5000</v>
      </c>
      <c r="H28" s="13">
        <f t="shared" si="5"/>
        <v>0</v>
      </c>
      <c r="I28" s="13">
        <f t="shared" si="6"/>
        <v>5000</v>
      </c>
      <c r="J28" s="13"/>
      <c r="K28" s="13"/>
      <c r="L28" s="13">
        <f t="shared" si="22"/>
        <v>5000</v>
      </c>
      <c r="M28" s="13">
        <f t="shared" si="23"/>
        <v>0</v>
      </c>
      <c r="N28" s="13">
        <f t="shared" si="24"/>
        <v>5000</v>
      </c>
    </row>
    <row r="29" spans="1:14" ht="12.75" customHeight="1" x14ac:dyDescent="0.2">
      <c r="A29" s="5"/>
      <c r="B29" s="15"/>
      <c r="C29" s="15"/>
      <c r="D29" s="15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12.75" customHeight="1" x14ac:dyDescent="0.2">
      <c r="A30" s="2" t="s">
        <v>7</v>
      </c>
      <c r="B30" s="3">
        <f>SUM(B31:B33)</f>
        <v>1792870</v>
      </c>
      <c r="C30" s="3">
        <f t="shared" ref="C30:N30" si="25">SUM(C31:C33)</f>
        <v>0</v>
      </c>
      <c r="D30" s="3">
        <f t="shared" si="25"/>
        <v>1792870</v>
      </c>
      <c r="E30" s="3">
        <f t="shared" si="25"/>
        <v>0</v>
      </c>
      <c r="F30" s="3">
        <f t="shared" si="25"/>
        <v>0</v>
      </c>
      <c r="G30" s="3">
        <f t="shared" si="25"/>
        <v>1792870</v>
      </c>
      <c r="H30" s="3">
        <f t="shared" si="25"/>
        <v>0</v>
      </c>
      <c r="I30" s="3">
        <f t="shared" si="25"/>
        <v>1792870</v>
      </c>
      <c r="J30" s="3">
        <f t="shared" si="25"/>
        <v>2330</v>
      </c>
      <c r="K30" s="3">
        <f t="shared" si="25"/>
        <v>0</v>
      </c>
      <c r="L30" s="3">
        <f t="shared" si="25"/>
        <v>1795200</v>
      </c>
      <c r="M30" s="3">
        <f t="shared" si="25"/>
        <v>0</v>
      </c>
      <c r="N30" s="3">
        <f t="shared" si="25"/>
        <v>1795200</v>
      </c>
    </row>
    <row r="31" spans="1:14" ht="12.75" customHeight="1" x14ac:dyDescent="0.2">
      <c r="A31" s="4" t="s">
        <v>62</v>
      </c>
      <c r="B31" s="5">
        <v>1792870</v>
      </c>
      <c r="C31" s="5"/>
      <c r="D31" s="5">
        <f>SUM(B31:C31)</f>
        <v>1792870</v>
      </c>
      <c r="E31" s="13"/>
      <c r="F31" s="13"/>
      <c r="G31" s="13">
        <f t="shared" si="4"/>
        <v>1792870</v>
      </c>
      <c r="H31" s="13">
        <f t="shared" si="5"/>
        <v>0</v>
      </c>
      <c r="I31" s="13">
        <f t="shared" si="6"/>
        <v>1792870</v>
      </c>
      <c r="J31" s="13"/>
      <c r="K31" s="13"/>
      <c r="L31" s="13">
        <f t="shared" ref="L31" si="26">+G31+J31</f>
        <v>1792870</v>
      </c>
      <c r="M31" s="13">
        <f t="shared" ref="M31" si="27">+H31+K31</f>
        <v>0</v>
      </c>
      <c r="N31" s="13">
        <f t="shared" ref="N31" si="28">+L31+M31</f>
        <v>1792870</v>
      </c>
    </row>
    <row r="32" spans="1:14" ht="12.75" customHeight="1" x14ac:dyDescent="0.2">
      <c r="A32" s="4" t="s">
        <v>161</v>
      </c>
      <c r="B32" s="5"/>
      <c r="C32" s="5"/>
      <c r="D32" s="5"/>
      <c r="E32" s="13"/>
      <c r="F32" s="13"/>
      <c r="G32" s="13"/>
      <c r="H32" s="13"/>
      <c r="I32" s="13"/>
      <c r="J32" s="13">
        <v>1350</v>
      </c>
      <c r="K32" s="13"/>
      <c r="L32" s="13">
        <f t="shared" ref="L32:L33" si="29">+G32+J32</f>
        <v>1350</v>
      </c>
      <c r="M32" s="13">
        <f t="shared" ref="M32:M33" si="30">+H32+K32</f>
        <v>0</v>
      </c>
      <c r="N32" s="13">
        <f t="shared" ref="N32:N33" si="31">+L32+M32</f>
        <v>1350</v>
      </c>
    </row>
    <row r="33" spans="1:14" ht="12.75" customHeight="1" x14ac:dyDescent="0.2">
      <c r="A33" s="4" t="s">
        <v>162</v>
      </c>
      <c r="B33" s="5"/>
      <c r="C33" s="5"/>
      <c r="D33" s="5"/>
      <c r="E33" s="13"/>
      <c r="F33" s="13"/>
      <c r="G33" s="13"/>
      <c r="H33" s="13"/>
      <c r="I33" s="13"/>
      <c r="J33" s="13">
        <v>980</v>
      </c>
      <c r="K33" s="13"/>
      <c r="L33" s="13">
        <f t="shared" si="29"/>
        <v>980</v>
      </c>
      <c r="M33" s="13">
        <f t="shared" si="30"/>
        <v>0</v>
      </c>
      <c r="N33" s="13">
        <f t="shared" si="31"/>
        <v>980</v>
      </c>
    </row>
    <row r="34" spans="1:14" ht="12.75" customHeight="1" x14ac:dyDescent="0.2">
      <c r="A34" s="4"/>
      <c r="B34" s="15"/>
      <c r="C34" s="15"/>
      <c r="D34" s="15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ht="12.75" customHeight="1" x14ac:dyDescent="0.2">
      <c r="A35" s="2" t="s">
        <v>5</v>
      </c>
      <c r="B35" s="20">
        <f t="shared" ref="B35:N35" si="32">SUM(B36:B67)</f>
        <v>2159720</v>
      </c>
      <c r="C35" s="20">
        <f t="shared" si="32"/>
        <v>0</v>
      </c>
      <c r="D35" s="20">
        <f t="shared" si="32"/>
        <v>2159720</v>
      </c>
      <c r="E35" s="20">
        <f t="shared" si="32"/>
        <v>1133</v>
      </c>
      <c r="F35" s="20">
        <f t="shared" si="32"/>
        <v>0</v>
      </c>
      <c r="G35" s="20">
        <f t="shared" si="32"/>
        <v>2160853</v>
      </c>
      <c r="H35" s="20">
        <f t="shared" si="32"/>
        <v>0</v>
      </c>
      <c r="I35" s="20">
        <f t="shared" si="32"/>
        <v>2160853</v>
      </c>
      <c r="J35" s="20">
        <f t="shared" si="32"/>
        <v>21768</v>
      </c>
      <c r="K35" s="20">
        <f t="shared" si="32"/>
        <v>0</v>
      </c>
      <c r="L35" s="20">
        <f t="shared" si="32"/>
        <v>2182621</v>
      </c>
      <c r="M35" s="20">
        <f t="shared" si="32"/>
        <v>0</v>
      </c>
      <c r="N35" s="20">
        <f t="shared" si="32"/>
        <v>2182621</v>
      </c>
    </row>
    <row r="36" spans="1:14" ht="12.75" customHeight="1" x14ac:dyDescent="0.2">
      <c r="A36" s="25" t="s">
        <v>45</v>
      </c>
      <c r="B36" s="20"/>
      <c r="C36" s="20"/>
      <c r="D36" s="20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ht="12.75" customHeight="1" x14ac:dyDescent="0.2">
      <c r="A37" s="4" t="s">
        <v>67</v>
      </c>
      <c r="B37" s="19">
        <v>95000</v>
      </c>
      <c r="C37" s="19"/>
      <c r="D37" s="15">
        <f t="shared" ref="D37:D51" si="33">SUM(B37:C37)</f>
        <v>95000</v>
      </c>
      <c r="E37" s="13"/>
      <c r="F37" s="13"/>
      <c r="G37" s="13">
        <f t="shared" si="4"/>
        <v>95000</v>
      </c>
      <c r="H37" s="13">
        <f t="shared" si="5"/>
        <v>0</v>
      </c>
      <c r="I37" s="13">
        <f t="shared" si="6"/>
        <v>95000</v>
      </c>
      <c r="J37" s="13"/>
      <c r="K37" s="13"/>
      <c r="L37" s="13">
        <f t="shared" ref="L37:L53" si="34">+G37+J37</f>
        <v>95000</v>
      </c>
      <c r="M37" s="13">
        <f t="shared" ref="M37:M53" si="35">+H37+K37</f>
        <v>0</v>
      </c>
      <c r="N37" s="13">
        <f t="shared" ref="N37:N53" si="36">+L37+M37</f>
        <v>95000</v>
      </c>
    </row>
    <row r="38" spans="1:14" ht="12.75" customHeight="1" x14ac:dyDescent="0.2">
      <c r="A38" s="4" t="s">
        <v>68</v>
      </c>
      <c r="B38" s="19">
        <v>50000</v>
      </c>
      <c r="C38" s="19"/>
      <c r="D38" s="15">
        <f t="shared" si="33"/>
        <v>50000</v>
      </c>
      <c r="E38" s="13"/>
      <c r="F38" s="13"/>
      <c r="G38" s="13">
        <f t="shared" si="4"/>
        <v>50000</v>
      </c>
      <c r="H38" s="13">
        <f t="shared" si="5"/>
        <v>0</v>
      </c>
      <c r="I38" s="13">
        <f t="shared" si="6"/>
        <v>50000</v>
      </c>
      <c r="J38" s="13"/>
      <c r="K38" s="13"/>
      <c r="L38" s="13">
        <f t="shared" si="34"/>
        <v>50000</v>
      </c>
      <c r="M38" s="13">
        <f t="shared" si="35"/>
        <v>0</v>
      </c>
      <c r="N38" s="13">
        <f t="shared" si="36"/>
        <v>50000</v>
      </c>
    </row>
    <row r="39" spans="1:14" ht="12.75" customHeight="1" x14ac:dyDescent="0.2">
      <c r="A39" s="4" t="s">
        <v>69</v>
      </c>
      <c r="B39" s="19">
        <v>85000</v>
      </c>
      <c r="C39" s="19"/>
      <c r="D39" s="15">
        <f t="shared" si="33"/>
        <v>85000</v>
      </c>
      <c r="E39" s="13"/>
      <c r="F39" s="13"/>
      <c r="G39" s="13">
        <f t="shared" si="4"/>
        <v>85000</v>
      </c>
      <c r="H39" s="13">
        <f t="shared" si="5"/>
        <v>0</v>
      </c>
      <c r="I39" s="13">
        <f t="shared" si="6"/>
        <v>85000</v>
      </c>
      <c r="J39" s="13"/>
      <c r="K39" s="13"/>
      <c r="L39" s="13">
        <f t="shared" si="34"/>
        <v>85000</v>
      </c>
      <c r="M39" s="13">
        <f t="shared" si="35"/>
        <v>0</v>
      </c>
      <c r="N39" s="13">
        <f t="shared" si="36"/>
        <v>85000</v>
      </c>
    </row>
    <row r="40" spans="1:14" ht="12.75" customHeight="1" x14ac:dyDescent="0.2">
      <c r="A40" s="4" t="s">
        <v>70</v>
      </c>
      <c r="B40" s="19">
        <v>28000</v>
      </c>
      <c r="C40" s="19"/>
      <c r="D40" s="15">
        <f t="shared" si="33"/>
        <v>28000</v>
      </c>
      <c r="E40" s="13"/>
      <c r="F40" s="13"/>
      <c r="G40" s="13">
        <f t="shared" si="4"/>
        <v>28000</v>
      </c>
      <c r="H40" s="13">
        <f t="shared" si="5"/>
        <v>0</v>
      </c>
      <c r="I40" s="13">
        <f t="shared" si="6"/>
        <v>28000</v>
      </c>
      <c r="J40" s="13">
        <v>-3696</v>
      </c>
      <c r="K40" s="13"/>
      <c r="L40" s="13">
        <f t="shared" si="34"/>
        <v>24304</v>
      </c>
      <c r="M40" s="13">
        <f t="shared" si="35"/>
        <v>0</v>
      </c>
      <c r="N40" s="13">
        <f t="shared" si="36"/>
        <v>24304</v>
      </c>
    </row>
    <row r="41" spans="1:14" ht="12.75" customHeight="1" x14ac:dyDescent="0.2">
      <c r="A41" s="4" t="s">
        <v>71</v>
      </c>
      <c r="B41" s="19">
        <v>425000</v>
      </c>
      <c r="C41" s="19"/>
      <c r="D41" s="15">
        <f t="shared" si="33"/>
        <v>425000</v>
      </c>
      <c r="E41" s="13"/>
      <c r="F41" s="13"/>
      <c r="G41" s="13">
        <f t="shared" si="4"/>
        <v>425000</v>
      </c>
      <c r="H41" s="13">
        <f t="shared" si="5"/>
        <v>0</v>
      </c>
      <c r="I41" s="13">
        <f t="shared" si="6"/>
        <v>425000</v>
      </c>
      <c r="J41" s="13"/>
      <c r="K41" s="13"/>
      <c r="L41" s="13">
        <f t="shared" si="34"/>
        <v>425000</v>
      </c>
      <c r="M41" s="13">
        <f t="shared" si="35"/>
        <v>0</v>
      </c>
      <c r="N41" s="13">
        <f t="shared" si="36"/>
        <v>425000</v>
      </c>
    </row>
    <row r="42" spans="1:14" ht="12.75" customHeight="1" x14ac:dyDescent="0.2">
      <c r="A42" s="4" t="s">
        <v>72</v>
      </c>
      <c r="B42" s="19">
        <v>130000</v>
      </c>
      <c r="C42" s="19"/>
      <c r="D42" s="15">
        <f t="shared" si="33"/>
        <v>130000</v>
      </c>
      <c r="E42" s="13"/>
      <c r="F42" s="13"/>
      <c r="G42" s="13">
        <f t="shared" si="4"/>
        <v>130000</v>
      </c>
      <c r="H42" s="13">
        <f t="shared" si="5"/>
        <v>0</v>
      </c>
      <c r="I42" s="13">
        <f t="shared" si="6"/>
        <v>130000</v>
      </c>
      <c r="J42" s="13"/>
      <c r="K42" s="13"/>
      <c r="L42" s="13">
        <f t="shared" si="34"/>
        <v>130000</v>
      </c>
      <c r="M42" s="13">
        <f t="shared" si="35"/>
        <v>0</v>
      </c>
      <c r="N42" s="13">
        <f t="shared" si="36"/>
        <v>130000</v>
      </c>
    </row>
    <row r="43" spans="1:14" ht="12.75" customHeight="1" x14ac:dyDescent="0.2">
      <c r="A43" s="4" t="s">
        <v>73</v>
      </c>
      <c r="B43" s="19">
        <v>285000</v>
      </c>
      <c r="C43" s="19"/>
      <c r="D43" s="15">
        <f t="shared" si="33"/>
        <v>285000</v>
      </c>
      <c r="E43" s="13"/>
      <c r="F43" s="13"/>
      <c r="G43" s="13">
        <f t="shared" si="4"/>
        <v>285000</v>
      </c>
      <c r="H43" s="13">
        <f t="shared" si="5"/>
        <v>0</v>
      </c>
      <c r="I43" s="13">
        <f t="shared" si="6"/>
        <v>285000</v>
      </c>
      <c r="J43" s="13"/>
      <c r="K43" s="13"/>
      <c r="L43" s="13">
        <f t="shared" si="34"/>
        <v>285000</v>
      </c>
      <c r="M43" s="13">
        <f t="shared" si="35"/>
        <v>0</v>
      </c>
      <c r="N43" s="13">
        <f t="shared" si="36"/>
        <v>285000</v>
      </c>
    </row>
    <row r="44" spans="1:14" ht="12.75" customHeight="1" x14ac:dyDescent="0.2">
      <c r="A44" s="4" t="s">
        <v>74</v>
      </c>
      <c r="B44" s="19">
        <v>280000</v>
      </c>
      <c r="C44" s="19"/>
      <c r="D44" s="15">
        <f t="shared" si="33"/>
        <v>280000</v>
      </c>
      <c r="E44" s="13"/>
      <c r="F44" s="13"/>
      <c r="G44" s="13">
        <f t="shared" si="4"/>
        <v>280000</v>
      </c>
      <c r="H44" s="13">
        <f t="shared" si="5"/>
        <v>0</v>
      </c>
      <c r="I44" s="13">
        <f t="shared" si="6"/>
        <v>280000</v>
      </c>
      <c r="J44" s="13">
        <v>-4979</v>
      </c>
      <c r="K44" s="13"/>
      <c r="L44" s="13">
        <f t="shared" si="34"/>
        <v>275021</v>
      </c>
      <c r="M44" s="13">
        <f t="shared" si="35"/>
        <v>0</v>
      </c>
      <c r="N44" s="13">
        <f t="shared" si="36"/>
        <v>275021</v>
      </c>
    </row>
    <row r="45" spans="1:14" ht="12.75" customHeight="1" x14ac:dyDescent="0.2">
      <c r="A45" s="4" t="s">
        <v>75</v>
      </c>
      <c r="B45" s="19">
        <v>15000</v>
      </c>
      <c r="C45" s="19"/>
      <c r="D45" s="15">
        <f t="shared" si="33"/>
        <v>15000</v>
      </c>
      <c r="E45" s="13"/>
      <c r="F45" s="13"/>
      <c r="G45" s="13">
        <f t="shared" si="4"/>
        <v>15000</v>
      </c>
      <c r="H45" s="13">
        <f t="shared" si="5"/>
        <v>0</v>
      </c>
      <c r="I45" s="13">
        <f t="shared" si="6"/>
        <v>15000</v>
      </c>
      <c r="J45" s="13"/>
      <c r="K45" s="13"/>
      <c r="L45" s="13">
        <f t="shared" si="34"/>
        <v>15000</v>
      </c>
      <c r="M45" s="13">
        <f t="shared" si="35"/>
        <v>0</v>
      </c>
      <c r="N45" s="13">
        <f t="shared" si="36"/>
        <v>15000</v>
      </c>
    </row>
    <row r="46" spans="1:14" ht="12.75" customHeight="1" x14ac:dyDescent="0.2">
      <c r="A46" s="4" t="s">
        <v>76</v>
      </c>
      <c r="B46" s="19">
        <v>35000</v>
      </c>
      <c r="C46" s="19"/>
      <c r="D46" s="15">
        <f t="shared" si="33"/>
        <v>35000</v>
      </c>
      <c r="E46" s="13"/>
      <c r="F46" s="13"/>
      <c r="G46" s="13">
        <f t="shared" si="4"/>
        <v>35000</v>
      </c>
      <c r="H46" s="13">
        <f t="shared" si="5"/>
        <v>0</v>
      </c>
      <c r="I46" s="13">
        <f t="shared" si="6"/>
        <v>35000</v>
      </c>
      <c r="J46" s="13"/>
      <c r="K46" s="13"/>
      <c r="L46" s="13">
        <f t="shared" si="34"/>
        <v>35000</v>
      </c>
      <c r="M46" s="13">
        <f t="shared" si="35"/>
        <v>0</v>
      </c>
      <c r="N46" s="13">
        <f t="shared" si="36"/>
        <v>35000</v>
      </c>
    </row>
    <row r="47" spans="1:14" ht="12.75" customHeight="1" x14ac:dyDescent="0.2">
      <c r="A47" s="4" t="s">
        <v>77</v>
      </c>
      <c r="B47" s="19">
        <v>89000</v>
      </c>
      <c r="C47" s="19"/>
      <c r="D47" s="15">
        <f t="shared" si="33"/>
        <v>89000</v>
      </c>
      <c r="E47" s="13"/>
      <c r="F47" s="13"/>
      <c r="G47" s="13">
        <f t="shared" si="4"/>
        <v>89000</v>
      </c>
      <c r="H47" s="13">
        <f t="shared" si="5"/>
        <v>0</v>
      </c>
      <c r="I47" s="13">
        <f t="shared" si="6"/>
        <v>89000</v>
      </c>
      <c r="J47" s="13"/>
      <c r="K47" s="13"/>
      <c r="L47" s="13">
        <f t="shared" si="34"/>
        <v>89000</v>
      </c>
      <c r="M47" s="13">
        <f t="shared" si="35"/>
        <v>0</v>
      </c>
      <c r="N47" s="13">
        <f t="shared" si="36"/>
        <v>89000</v>
      </c>
    </row>
    <row r="48" spans="1:14" ht="12.75" customHeight="1" x14ac:dyDescent="0.2">
      <c r="A48" s="4" t="s">
        <v>78</v>
      </c>
      <c r="B48" s="19">
        <v>45000</v>
      </c>
      <c r="C48" s="19"/>
      <c r="D48" s="15">
        <f t="shared" si="33"/>
        <v>45000</v>
      </c>
      <c r="E48" s="13"/>
      <c r="F48" s="13"/>
      <c r="G48" s="13">
        <f t="shared" si="4"/>
        <v>45000</v>
      </c>
      <c r="H48" s="13">
        <f t="shared" si="5"/>
        <v>0</v>
      </c>
      <c r="I48" s="13">
        <f t="shared" si="6"/>
        <v>45000</v>
      </c>
      <c r="J48" s="13">
        <v>30087</v>
      </c>
      <c r="K48" s="13"/>
      <c r="L48" s="13">
        <f t="shared" si="34"/>
        <v>75087</v>
      </c>
      <c r="M48" s="13">
        <f t="shared" si="35"/>
        <v>0</v>
      </c>
      <c r="N48" s="13">
        <f t="shared" si="36"/>
        <v>75087</v>
      </c>
    </row>
    <row r="49" spans="1:14" ht="12.75" customHeight="1" x14ac:dyDescent="0.2">
      <c r="A49" s="4" t="s">
        <v>79</v>
      </c>
      <c r="B49" s="19">
        <v>12000</v>
      </c>
      <c r="C49" s="19"/>
      <c r="D49" s="15">
        <f t="shared" si="33"/>
        <v>12000</v>
      </c>
      <c r="E49" s="13"/>
      <c r="F49" s="13"/>
      <c r="G49" s="13">
        <f t="shared" si="4"/>
        <v>12000</v>
      </c>
      <c r="H49" s="13">
        <f t="shared" si="5"/>
        <v>0</v>
      </c>
      <c r="I49" s="13">
        <f t="shared" si="6"/>
        <v>12000</v>
      </c>
      <c r="J49" s="13"/>
      <c r="K49" s="13"/>
      <c r="L49" s="13">
        <f t="shared" si="34"/>
        <v>12000</v>
      </c>
      <c r="M49" s="13">
        <f t="shared" si="35"/>
        <v>0</v>
      </c>
      <c r="N49" s="13">
        <f t="shared" si="36"/>
        <v>12000</v>
      </c>
    </row>
    <row r="50" spans="1:14" ht="12.75" customHeight="1" x14ac:dyDescent="0.2">
      <c r="A50" s="4" t="s">
        <v>80</v>
      </c>
      <c r="B50" s="19">
        <v>42000</v>
      </c>
      <c r="C50" s="19"/>
      <c r="D50" s="15">
        <f t="shared" si="33"/>
        <v>42000</v>
      </c>
      <c r="E50" s="13"/>
      <c r="F50" s="13"/>
      <c r="G50" s="13">
        <f t="shared" si="4"/>
        <v>42000</v>
      </c>
      <c r="H50" s="13">
        <f t="shared" si="5"/>
        <v>0</v>
      </c>
      <c r="I50" s="13">
        <f t="shared" si="6"/>
        <v>42000</v>
      </c>
      <c r="J50" s="13"/>
      <c r="K50" s="13"/>
      <c r="L50" s="13">
        <f t="shared" si="34"/>
        <v>42000</v>
      </c>
      <c r="M50" s="13">
        <f t="shared" si="35"/>
        <v>0</v>
      </c>
      <c r="N50" s="13">
        <f t="shared" si="36"/>
        <v>42000</v>
      </c>
    </row>
    <row r="51" spans="1:14" ht="12.75" customHeight="1" x14ac:dyDescent="0.2">
      <c r="A51" s="4" t="s">
        <v>81</v>
      </c>
      <c r="B51" s="19">
        <v>14000</v>
      </c>
      <c r="C51" s="19"/>
      <c r="D51" s="15">
        <f t="shared" si="33"/>
        <v>14000</v>
      </c>
      <c r="E51" s="13"/>
      <c r="F51" s="13"/>
      <c r="G51" s="13">
        <f t="shared" si="4"/>
        <v>14000</v>
      </c>
      <c r="H51" s="13">
        <f t="shared" si="5"/>
        <v>0</v>
      </c>
      <c r="I51" s="13">
        <f t="shared" si="6"/>
        <v>14000</v>
      </c>
      <c r="J51" s="13"/>
      <c r="K51" s="13"/>
      <c r="L51" s="13">
        <f t="shared" si="34"/>
        <v>14000</v>
      </c>
      <c r="M51" s="13">
        <f t="shared" si="35"/>
        <v>0</v>
      </c>
      <c r="N51" s="13">
        <f t="shared" si="36"/>
        <v>14000</v>
      </c>
    </row>
    <row r="52" spans="1:14" ht="12.75" customHeight="1" x14ac:dyDescent="0.2">
      <c r="A52" s="5" t="s">
        <v>55</v>
      </c>
      <c r="B52" s="19">
        <v>15000</v>
      </c>
      <c r="C52" s="19"/>
      <c r="D52" s="19">
        <f>SUM(B52:C52)</f>
        <v>15000</v>
      </c>
      <c r="E52" s="13"/>
      <c r="F52" s="13"/>
      <c r="G52" s="13">
        <f t="shared" si="4"/>
        <v>15000</v>
      </c>
      <c r="H52" s="13">
        <f t="shared" si="5"/>
        <v>0</v>
      </c>
      <c r="I52" s="13">
        <f t="shared" si="6"/>
        <v>15000</v>
      </c>
      <c r="J52" s="13"/>
      <c r="K52" s="13"/>
      <c r="L52" s="13">
        <f t="shared" si="34"/>
        <v>15000</v>
      </c>
      <c r="M52" s="13">
        <f t="shared" si="35"/>
        <v>0</v>
      </c>
      <c r="N52" s="13">
        <f t="shared" si="36"/>
        <v>15000</v>
      </c>
    </row>
    <row r="53" spans="1:14" ht="12.75" customHeight="1" x14ac:dyDescent="0.2">
      <c r="A53" s="5" t="s">
        <v>128</v>
      </c>
      <c r="B53" s="19"/>
      <c r="C53" s="19"/>
      <c r="D53" s="19"/>
      <c r="E53" s="13">
        <v>991</v>
      </c>
      <c r="F53" s="13"/>
      <c r="G53" s="13">
        <f t="shared" ref="G53" si="37">+B53+E53</f>
        <v>991</v>
      </c>
      <c r="H53" s="13">
        <f t="shared" ref="H53" si="38">+C53+F53</f>
        <v>0</v>
      </c>
      <c r="I53" s="13">
        <f t="shared" ref="I53" si="39">+G53+H53</f>
        <v>991</v>
      </c>
      <c r="J53" s="13"/>
      <c r="K53" s="13"/>
      <c r="L53" s="13">
        <f t="shared" si="34"/>
        <v>991</v>
      </c>
      <c r="M53" s="13">
        <f t="shared" si="35"/>
        <v>0</v>
      </c>
      <c r="N53" s="13">
        <f t="shared" si="36"/>
        <v>991</v>
      </c>
    </row>
    <row r="54" spans="1:14" ht="12.75" customHeight="1" x14ac:dyDescent="0.2">
      <c r="A54" s="5" t="s">
        <v>149</v>
      </c>
      <c r="B54" s="19"/>
      <c r="C54" s="19"/>
      <c r="D54" s="19"/>
      <c r="E54" s="13"/>
      <c r="F54" s="13"/>
      <c r="G54" s="13"/>
      <c r="H54" s="13"/>
      <c r="I54" s="13"/>
      <c r="J54" s="13">
        <v>356</v>
      </c>
      <c r="K54" s="13"/>
      <c r="L54" s="13">
        <f t="shared" ref="L54" si="40">+G54+J54</f>
        <v>356</v>
      </c>
      <c r="M54" s="13">
        <f t="shared" ref="M54" si="41">+H54+K54</f>
        <v>0</v>
      </c>
      <c r="N54" s="13">
        <f t="shared" ref="N54" si="42">+L54+M54</f>
        <v>356</v>
      </c>
    </row>
    <row r="55" spans="1:14" ht="12.75" customHeight="1" x14ac:dyDescent="0.2">
      <c r="B55" s="20"/>
      <c r="C55" s="20"/>
      <c r="D55" s="20"/>
      <c r="E55" s="13"/>
      <c r="F55" s="13"/>
      <c r="G55" s="13"/>
      <c r="H55" s="13"/>
      <c r="I55" s="13"/>
      <c r="J55" s="13"/>
      <c r="K55" s="13"/>
      <c r="L55" s="13"/>
      <c r="M55" s="13"/>
      <c r="N55" s="13"/>
    </row>
    <row r="56" spans="1:14" ht="12.75" customHeight="1" x14ac:dyDescent="0.2">
      <c r="A56" s="22" t="s">
        <v>24</v>
      </c>
      <c r="B56" s="15"/>
      <c r="C56" s="15"/>
      <c r="D56" s="15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1:14" ht="12.75" customHeight="1" x14ac:dyDescent="0.2">
      <c r="A57" s="5" t="s">
        <v>32</v>
      </c>
      <c r="B57" s="15">
        <v>2000</v>
      </c>
      <c r="C57" s="15"/>
      <c r="D57" s="15">
        <f>SUM(B57:C57)</f>
        <v>2000</v>
      </c>
      <c r="E57" s="13">
        <v>142</v>
      </c>
      <c r="F57" s="13"/>
      <c r="G57" s="13">
        <f t="shared" si="4"/>
        <v>2142</v>
      </c>
      <c r="H57" s="13">
        <f t="shared" si="5"/>
        <v>0</v>
      </c>
      <c r="I57" s="13">
        <f t="shared" si="6"/>
        <v>2142</v>
      </c>
      <c r="J57" s="13"/>
      <c r="K57" s="13"/>
      <c r="L57" s="13">
        <f t="shared" ref="L57:L63" si="43">+G57+J57</f>
        <v>2142</v>
      </c>
      <c r="M57" s="13">
        <f t="shared" ref="M57:M63" si="44">+H57+K57</f>
        <v>0</v>
      </c>
      <c r="N57" s="13">
        <f t="shared" ref="N57:N63" si="45">+L57+M57</f>
        <v>2142</v>
      </c>
    </row>
    <row r="58" spans="1:14" ht="12.75" customHeight="1" x14ac:dyDescent="0.2">
      <c r="A58" s="4" t="s">
        <v>82</v>
      </c>
      <c r="B58" s="19">
        <v>44000</v>
      </c>
      <c r="C58" s="19"/>
      <c r="D58" s="15">
        <f t="shared" ref="D58:D63" si="46">SUM(B58:C58)</f>
        <v>44000</v>
      </c>
      <c r="E58" s="13"/>
      <c r="F58" s="13"/>
      <c r="G58" s="13">
        <f t="shared" si="4"/>
        <v>44000</v>
      </c>
      <c r="H58" s="13">
        <f t="shared" si="5"/>
        <v>0</v>
      </c>
      <c r="I58" s="13">
        <f t="shared" si="6"/>
        <v>44000</v>
      </c>
      <c r="J58" s="13"/>
      <c r="K58" s="13"/>
      <c r="L58" s="13">
        <f t="shared" si="43"/>
        <v>44000</v>
      </c>
      <c r="M58" s="13">
        <f t="shared" si="44"/>
        <v>0</v>
      </c>
      <c r="N58" s="13">
        <f t="shared" si="45"/>
        <v>44000</v>
      </c>
    </row>
    <row r="59" spans="1:14" ht="12.75" customHeight="1" x14ac:dyDescent="0.2">
      <c r="A59" s="4" t="s">
        <v>83</v>
      </c>
      <c r="B59" s="19">
        <v>98000</v>
      </c>
      <c r="C59" s="19"/>
      <c r="D59" s="15">
        <f t="shared" si="46"/>
        <v>98000</v>
      </c>
      <c r="E59" s="13"/>
      <c r="F59" s="13"/>
      <c r="G59" s="13">
        <f t="shared" si="4"/>
        <v>98000</v>
      </c>
      <c r="H59" s="13">
        <f t="shared" si="5"/>
        <v>0</v>
      </c>
      <c r="I59" s="13">
        <f t="shared" si="6"/>
        <v>98000</v>
      </c>
      <c r="J59" s="13"/>
      <c r="K59" s="13"/>
      <c r="L59" s="13">
        <f t="shared" si="43"/>
        <v>98000</v>
      </c>
      <c r="M59" s="13">
        <f t="shared" si="44"/>
        <v>0</v>
      </c>
      <c r="N59" s="13">
        <f t="shared" si="45"/>
        <v>98000</v>
      </c>
    </row>
    <row r="60" spans="1:14" ht="12.75" customHeight="1" x14ac:dyDescent="0.2">
      <c r="A60" s="4" t="s">
        <v>84</v>
      </c>
      <c r="B60" s="19">
        <v>165000</v>
      </c>
      <c r="C60" s="19"/>
      <c r="D60" s="15">
        <f t="shared" si="46"/>
        <v>165000</v>
      </c>
      <c r="E60" s="13"/>
      <c r="F60" s="13"/>
      <c r="G60" s="13">
        <f t="shared" si="4"/>
        <v>165000</v>
      </c>
      <c r="H60" s="13">
        <f t="shared" si="5"/>
        <v>0</v>
      </c>
      <c r="I60" s="13">
        <f t="shared" si="6"/>
        <v>165000</v>
      </c>
      <c r="J60" s="13"/>
      <c r="K60" s="13"/>
      <c r="L60" s="13">
        <f t="shared" si="43"/>
        <v>165000</v>
      </c>
      <c r="M60" s="13">
        <f t="shared" si="44"/>
        <v>0</v>
      </c>
      <c r="N60" s="13">
        <f t="shared" si="45"/>
        <v>165000</v>
      </c>
    </row>
    <row r="61" spans="1:14" ht="12.75" customHeight="1" x14ac:dyDescent="0.2">
      <c r="A61" s="4" t="s">
        <v>85</v>
      </c>
      <c r="B61" s="19">
        <v>72000</v>
      </c>
      <c r="C61" s="19"/>
      <c r="D61" s="15">
        <f t="shared" si="46"/>
        <v>72000</v>
      </c>
      <c r="E61" s="13"/>
      <c r="F61" s="13"/>
      <c r="G61" s="13">
        <f t="shared" si="4"/>
        <v>72000</v>
      </c>
      <c r="H61" s="13">
        <f t="shared" si="5"/>
        <v>0</v>
      </c>
      <c r="I61" s="13">
        <f t="shared" si="6"/>
        <v>72000</v>
      </c>
      <c r="J61" s="13"/>
      <c r="K61" s="13"/>
      <c r="L61" s="13">
        <f t="shared" si="43"/>
        <v>72000</v>
      </c>
      <c r="M61" s="13">
        <f t="shared" si="44"/>
        <v>0</v>
      </c>
      <c r="N61" s="13">
        <f t="shared" si="45"/>
        <v>72000</v>
      </c>
    </row>
    <row r="62" spans="1:14" ht="12.75" customHeight="1" x14ac:dyDescent="0.2">
      <c r="A62" s="4" t="s">
        <v>86</v>
      </c>
      <c r="B62" s="19">
        <v>63000</v>
      </c>
      <c r="C62" s="19"/>
      <c r="D62" s="15">
        <f t="shared" si="46"/>
        <v>63000</v>
      </c>
      <c r="E62" s="13"/>
      <c r="F62" s="13"/>
      <c r="G62" s="13">
        <f t="shared" si="4"/>
        <v>63000</v>
      </c>
      <c r="H62" s="13">
        <f t="shared" si="5"/>
        <v>0</v>
      </c>
      <c r="I62" s="13">
        <f t="shared" si="6"/>
        <v>63000</v>
      </c>
      <c r="J62" s="13"/>
      <c r="K62" s="13"/>
      <c r="L62" s="13">
        <f t="shared" si="43"/>
        <v>63000</v>
      </c>
      <c r="M62" s="13">
        <f t="shared" si="44"/>
        <v>0</v>
      </c>
      <c r="N62" s="13">
        <f t="shared" si="45"/>
        <v>63000</v>
      </c>
    </row>
    <row r="63" spans="1:14" ht="12.75" customHeight="1" x14ac:dyDescent="0.2">
      <c r="A63" s="27" t="s">
        <v>87</v>
      </c>
      <c r="B63" s="19">
        <v>25000</v>
      </c>
      <c r="C63" s="19"/>
      <c r="D63" s="15">
        <f t="shared" si="46"/>
        <v>25000</v>
      </c>
      <c r="E63" s="13"/>
      <c r="F63" s="13"/>
      <c r="G63" s="13">
        <f t="shared" si="4"/>
        <v>25000</v>
      </c>
      <c r="H63" s="13">
        <f t="shared" si="5"/>
        <v>0</v>
      </c>
      <c r="I63" s="13">
        <f t="shared" si="6"/>
        <v>25000</v>
      </c>
      <c r="J63" s="13"/>
      <c r="K63" s="13"/>
      <c r="L63" s="13">
        <f t="shared" si="43"/>
        <v>25000</v>
      </c>
      <c r="M63" s="13">
        <f t="shared" si="44"/>
        <v>0</v>
      </c>
      <c r="N63" s="13">
        <f t="shared" si="45"/>
        <v>25000</v>
      </c>
    </row>
    <row r="64" spans="1:14" ht="12.75" customHeight="1" x14ac:dyDescent="0.2">
      <c r="B64" s="19"/>
      <c r="C64" s="19"/>
      <c r="D64" s="15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1:14" ht="12.75" customHeight="1" x14ac:dyDescent="0.2">
      <c r="A65" s="2" t="s">
        <v>98</v>
      </c>
      <c r="B65" s="20">
        <f>+B66</f>
        <v>22860</v>
      </c>
      <c r="C65" s="20">
        <f t="shared" ref="C65:N65" si="47">+C66</f>
        <v>0</v>
      </c>
      <c r="D65" s="20">
        <f t="shared" si="47"/>
        <v>22860</v>
      </c>
      <c r="E65" s="20">
        <f t="shared" si="47"/>
        <v>0</v>
      </c>
      <c r="F65" s="20">
        <f t="shared" si="47"/>
        <v>0</v>
      </c>
      <c r="G65" s="20">
        <f t="shared" si="47"/>
        <v>22860</v>
      </c>
      <c r="H65" s="20">
        <f t="shared" si="47"/>
        <v>0</v>
      </c>
      <c r="I65" s="20">
        <f t="shared" si="47"/>
        <v>22860</v>
      </c>
      <c r="J65" s="20">
        <f t="shared" si="47"/>
        <v>0</v>
      </c>
      <c r="K65" s="20">
        <f t="shared" si="47"/>
        <v>0</v>
      </c>
      <c r="L65" s="20">
        <f t="shared" si="47"/>
        <v>22860</v>
      </c>
      <c r="M65" s="20">
        <f t="shared" si="47"/>
        <v>0</v>
      </c>
      <c r="N65" s="20">
        <f t="shared" si="47"/>
        <v>22860</v>
      </c>
    </row>
    <row r="66" spans="1:14" ht="12.75" customHeight="1" x14ac:dyDescent="0.2">
      <c r="A66" s="27" t="s">
        <v>99</v>
      </c>
      <c r="B66" s="19">
        <v>22860</v>
      </c>
      <c r="C66" s="19"/>
      <c r="D66" s="15">
        <f t="shared" ref="D66" si="48">SUM(B66:C66)</f>
        <v>22860</v>
      </c>
      <c r="E66" s="13"/>
      <c r="F66" s="13"/>
      <c r="G66" s="13">
        <f t="shared" si="4"/>
        <v>22860</v>
      </c>
      <c r="H66" s="13">
        <f t="shared" si="5"/>
        <v>0</v>
      </c>
      <c r="I66" s="13">
        <f t="shared" si="6"/>
        <v>22860</v>
      </c>
      <c r="J66" s="13"/>
      <c r="K66" s="13"/>
      <c r="L66" s="13">
        <f t="shared" ref="L66" si="49">+G66+J66</f>
        <v>22860</v>
      </c>
      <c r="M66" s="13">
        <f t="shared" ref="M66" si="50">+H66+K66</f>
        <v>0</v>
      </c>
      <c r="N66" s="13">
        <f t="shared" ref="N66" si="51">+L66+M66</f>
        <v>22860</v>
      </c>
    </row>
    <row r="67" spans="1:14" ht="12.75" customHeight="1" x14ac:dyDescent="0.2">
      <c r="B67" s="15"/>
      <c r="C67" s="15"/>
      <c r="D67" s="15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1:14" ht="12.75" customHeight="1" x14ac:dyDescent="0.2">
      <c r="A68" s="3" t="s">
        <v>130</v>
      </c>
      <c r="B68" s="23">
        <f>+B69</f>
        <v>0</v>
      </c>
      <c r="C68" s="23">
        <f t="shared" ref="C68:N68" si="52">+C69</f>
        <v>0</v>
      </c>
      <c r="D68" s="23">
        <f t="shared" si="52"/>
        <v>0</v>
      </c>
      <c r="E68" s="23">
        <f t="shared" si="52"/>
        <v>5411</v>
      </c>
      <c r="F68" s="23">
        <f t="shared" si="52"/>
        <v>0</v>
      </c>
      <c r="G68" s="23">
        <f t="shared" si="52"/>
        <v>5411</v>
      </c>
      <c r="H68" s="23">
        <f t="shared" si="52"/>
        <v>0</v>
      </c>
      <c r="I68" s="23">
        <f t="shared" si="52"/>
        <v>5411</v>
      </c>
      <c r="J68" s="23">
        <f t="shared" si="52"/>
        <v>1461</v>
      </c>
      <c r="K68" s="23">
        <f t="shared" si="52"/>
        <v>0</v>
      </c>
      <c r="L68" s="23">
        <f t="shared" si="52"/>
        <v>6872</v>
      </c>
      <c r="M68" s="23">
        <f t="shared" si="52"/>
        <v>0</v>
      </c>
      <c r="N68" s="23">
        <f t="shared" si="52"/>
        <v>6872</v>
      </c>
    </row>
    <row r="69" spans="1:14" ht="12.75" customHeight="1" x14ac:dyDescent="0.2">
      <c r="A69" s="4" t="s">
        <v>131</v>
      </c>
      <c r="B69" s="15"/>
      <c r="C69" s="15"/>
      <c r="D69" s="15"/>
      <c r="E69" s="13">
        <v>5411</v>
      </c>
      <c r="F69" s="13"/>
      <c r="G69" s="13">
        <f t="shared" ref="G69" si="53">+B69+E69</f>
        <v>5411</v>
      </c>
      <c r="H69" s="13">
        <f t="shared" ref="H69" si="54">+C69+F69</f>
        <v>0</v>
      </c>
      <c r="I69" s="13">
        <f t="shared" ref="I69" si="55">+G69+H69</f>
        <v>5411</v>
      </c>
      <c r="J69" s="13">
        <v>1461</v>
      </c>
      <c r="K69" s="13"/>
      <c r="L69" s="13">
        <f t="shared" ref="L69" si="56">+G69+J69</f>
        <v>6872</v>
      </c>
      <c r="M69" s="13">
        <f t="shared" ref="M69" si="57">+H69+K69</f>
        <v>0</v>
      </c>
      <c r="N69" s="13">
        <f t="shared" ref="N69" si="58">+L69+M69</f>
        <v>6872</v>
      </c>
    </row>
    <row r="70" spans="1:14" ht="12.75" customHeight="1" x14ac:dyDescent="0.2">
      <c r="B70" s="15"/>
      <c r="C70" s="15"/>
      <c r="D70" s="15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1:14" ht="12.75" customHeight="1" x14ac:dyDescent="0.2">
      <c r="A71" s="2" t="s">
        <v>153</v>
      </c>
      <c r="B71" s="23">
        <f>SUM(B72:B73)</f>
        <v>0</v>
      </c>
      <c r="C71" s="23">
        <f t="shared" ref="C71:N71" si="59">SUM(C72:C73)</f>
        <v>0</v>
      </c>
      <c r="D71" s="23">
        <f t="shared" si="59"/>
        <v>0</v>
      </c>
      <c r="E71" s="23">
        <f t="shared" si="59"/>
        <v>0</v>
      </c>
      <c r="F71" s="23">
        <f t="shared" si="59"/>
        <v>0</v>
      </c>
      <c r="G71" s="23">
        <f t="shared" si="59"/>
        <v>0</v>
      </c>
      <c r="H71" s="23">
        <f t="shared" si="59"/>
        <v>0</v>
      </c>
      <c r="I71" s="23">
        <f t="shared" si="59"/>
        <v>0</v>
      </c>
      <c r="J71" s="23">
        <f t="shared" si="59"/>
        <v>0</v>
      </c>
      <c r="K71" s="23">
        <f t="shared" si="59"/>
        <v>0</v>
      </c>
      <c r="L71" s="23">
        <f t="shared" si="59"/>
        <v>0</v>
      </c>
      <c r="M71" s="23">
        <f t="shared" si="59"/>
        <v>0</v>
      </c>
      <c r="N71" s="23">
        <f t="shared" si="59"/>
        <v>0</v>
      </c>
    </row>
    <row r="72" spans="1:14" ht="12.75" customHeight="1" x14ac:dyDescent="0.2">
      <c r="A72" s="30" t="s">
        <v>152</v>
      </c>
      <c r="B72" s="15"/>
      <c r="C72" s="15"/>
      <c r="D72" s="15"/>
      <c r="E72" s="13"/>
      <c r="F72" s="13"/>
      <c r="G72" s="13"/>
      <c r="H72" s="13"/>
      <c r="I72" s="13"/>
      <c r="J72" s="13"/>
      <c r="K72" s="13"/>
      <c r="L72" s="13">
        <f t="shared" ref="L72" si="60">+G72+J72</f>
        <v>0</v>
      </c>
      <c r="M72" s="13">
        <f t="shared" ref="M72" si="61">+H72+K72</f>
        <v>0</v>
      </c>
      <c r="N72" s="13">
        <f t="shared" ref="N72" si="62">+L72+M72</f>
        <v>0</v>
      </c>
    </row>
    <row r="73" spans="1:14" ht="12.75" customHeight="1" x14ac:dyDescent="0.2">
      <c r="B73" s="15"/>
      <c r="C73" s="15"/>
      <c r="D73" s="15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1:14" ht="12.75" customHeight="1" x14ac:dyDescent="0.2">
      <c r="A74" s="4"/>
      <c r="B74" s="15"/>
      <c r="C74" s="15"/>
      <c r="D74" s="15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1:14" ht="12.75" customHeight="1" x14ac:dyDescent="0.2">
      <c r="A75" s="3" t="s">
        <v>48</v>
      </c>
      <c r="B75" s="23">
        <f>SUM(B76:B82)</f>
        <v>63000</v>
      </c>
      <c r="C75" s="23">
        <f t="shared" ref="C75:N75" si="63">SUM(C76:C82)</f>
        <v>0</v>
      </c>
      <c r="D75" s="23">
        <f t="shared" si="63"/>
        <v>63000</v>
      </c>
      <c r="E75" s="23">
        <f t="shared" si="63"/>
        <v>0</v>
      </c>
      <c r="F75" s="23">
        <f t="shared" si="63"/>
        <v>0</v>
      </c>
      <c r="G75" s="23">
        <f t="shared" si="63"/>
        <v>63000</v>
      </c>
      <c r="H75" s="23">
        <f t="shared" si="63"/>
        <v>0</v>
      </c>
      <c r="I75" s="23">
        <f t="shared" si="63"/>
        <v>63000</v>
      </c>
      <c r="J75" s="23">
        <f t="shared" si="63"/>
        <v>7025</v>
      </c>
      <c r="K75" s="23">
        <f t="shared" si="63"/>
        <v>0</v>
      </c>
      <c r="L75" s="23">
        <f t="shared" si="63"/>
        <v>70025</v>
      </c>
      <c r="M75" s="23">
        <f t="shared" si="63"/>
        <v>0</v>
      </c>
      <c r="N75" s="23">
        <f t="shared" si="63"/>
        <v>70025</v>
      </c>
    </row>
    <row r="76" spans="1:14" ht="12.75" customHeight="1" x14ac:dyDescent="0.2">
      <c r="A76" s="5" t="s">
        <v>46</v>
      </c>
      <c r="B76" s="15">
        <v>9500</v>
      </c>
      <c r="C76" s="15"/>
      <c r="D76" s="15">
        <f t="shared" ref="D76:D79" si="64">SUM(B76:C76)</f>
        <v>9500</v>
      </c>
      <c r="E76" s="13"/>
      <c r="F76" s="13"/>
      <c r="G76" s="13">
        <f t="shared" si="4"/>
        <v>9500</v>
      </c>
      <c r="H76" s="13">
        <f t="shared" si="5"/>
        <v>0</v>
      </c>
      <c r="I76" s="13">
        <f t="shared" si="6"/>
        <v>9500</v>
      </c>
      <c r="J76" s="13"/>
      <c r="K76" s="13"/>
      <c r="L76" s="13">
        <f t="shared" ref="L76:L79" si="65">+G76+J76</f>
        <v>9500</v>
      </c>
      <c r="M76" s="13">
        <f t="shared" ref="M76:M79" si="66">+H76+K76</f>
        <v>0</v>
      </c>
      <c r="N76" s="13">
        <f t="shared" ref="N76:N79" si="67">+L76+M76</f>
        <v>9500</v>
      </c>
    </row>
    <row r="77" spans="1:14" ht="12.75" customHeight="1" x14ac:dyDescent="0.2">
      <c r="A77" s="5" t="s">
        <v>88</v>
      </c>
      <c r="B77" s="15">
        <v>35000</v>
      </c>
      <c r="C77" s="15"/>
      <c r="D77" s="15">
        <f t="shared" si="64"/>
        <v>35000</v>
      </c>
      <c r="E77" s="13"/>
      <c r="F77" s="13"/>
      <c r="G77" s="13">
        <f t="shared" si="4"/>
        <v>35000</v>
      </c>
      <c r="H77" s="13">
        <f t="shared" si="5"/>
        <v>0</v>
      </c>
      <c r="I77" s="13">
        <f t="shared" si="6"/>
        <v>35000</v>
      </c>
      <c r="J77" s="13"/>
      <c r="K77" s="13"/>
      <c r="L77" s="13">
        <f t="shared" si="65"/>
        <v>35000</v>
      </c>
      <c r="M77" s="13">
        <f t="shared" si="66"/>
        <v>0</v>
      </c>
      <c r="N77" s="13">
        <f t="shared" si="67"/>
        <v>35000</v>
      </c>
    </row>
    <row r="78" spans="1:14" ht="12.75" customHeight="1" x14ac:dyDescent="0.2">
      <c r="A78" s="5" t="s">
        <v>61</v>
      </c>
      <c r="B78" s="15">
        <v>3500</v>
      </c>
      <c r="C78" s="15"/>
      <c r="D78" s="15">
        <f t="shared" si="64"/>
        <v>3500</v>
      </c>
      <c r="E78" s="13"/>
      <c r="F78" s="13"/>
      <c r="G78" s="13">
        <f t="shared" si="4"/>
        <v>3500</v>
      </c>
      <c r="H78" s="13">
        <f t="shared" si="5"/>
        <v>0</v>
      </c>
      <c r="I78" s="13">
        <f t="shared" si="6"/>
        <v>3500</v>
      </c>
      <c r="J78" s="13"/>
      <c r="K78" s="13"/>
      <c r="L78" s="13">
        <f t="shared" si="65"/>
        <v>3500</v>
      </c>
      <c r="M78" s="13">
        <f t="shared" si="66"/>
        <v>0</v>
      </c>
      <c r="N78" s="13">
        <f t="shared" si="67"/>
        <v>3500</v>
      </c>
    </row>
    <row r="79" spans="1:14" ht="12.75" customHeight="1" x14ac:dyDescent="0.2">
      <c r="A79" s="5" t="s">
        <v>47</v>
      </c>
      <c r="B79" s="15">
        <v>15000</v>
      </c>
      <c r="C79" s="15"/>
      <c r="D79" s="15">
        <f t="shared" si="64"/>
        <v>15000</v>
      </c>
      <c r="E79" s="13"/>
      <c r="F79" s="13"/>
      <c r="G79" s="13">
        <f t="shared" si="4"/>
        <v>15000</v>
      </c>
      <c r="H79" s="13">
        <f t="shared" si="5"/>
        <v>0</v>
      </c>
      <c r="I79" s="13">
        <f t="shared" si="6"/>
        <v>15000</v>
      </c>
      <c r="J79" s="13"/>
      <c r="K79" s="13"/>
      <c r="L79" s="13">
        <f t="shared" si="65"/>
        <v>15000</v>
      </c>
      <c r="M79" s="13">
        <f t="shared" si="66"/>
        <v>0</v>
      </c>
      <c r="N79" s="13">
        <f t="shared" si="67"/>
        <v>15000</v>
      </c>
    </row>
    <row r="80" spans="1:14" ht="12.75" customHeight="1" x14ac:dyDescent="0.2">
      <c r="A80" s="4" t="s">
        <v>157</v>
      </c>
      <c r="B80" s="15"/>
      <c r="C80" s="15"/>
      <c r="D80" s="15"/>
      <c r="E80" s="13"/>
      <c r="F80" s="13"/>
      <c r="G80" s="13"/>
      <c r="H80" s="13"/>
      <c r="I80" s="13"/>
      <c r="J80" s="13">
        <v>991</v>
      </c>
      <c r="K80" s="13"/>
      <c r="L80" s="13">
        <f t="shared" ref="L80" si="68">+G80+J80</f>
        <v>991</v>
      </c>
      <c r="M80" s="13">
        <f t="shared" ref="M80" si="69">+H80+K80</f>
        <v>0</v>
      </c>
      <c r="N80" s="13">
        <f t="shared" ref="N80" si="70">+L80+M80</f>
        <v>991</v>
      </c>
    </row>
    <row r="81" spans="1:14" ht="12.75" customHeight="1" x14ac:dyDescent="0.2">
      <c r="A81" s="30" t="s">
        <v>152</v>
      </c>
      <c r="B81" s="15"/>
      <c r="C81" s="15"/>
      <c r="D81" s="15"/>
      <c r="E81" s="13"/>
      <c r="F81" s="13"/>
      <c r="G81" s="13"/>
      <c r="H81" s="13"/>
      <c r="I81" s="13"/>
      <c r="J81" s="13">
        <v>3784</v>
      </c>
      <c r="K81" s="13"/>
      <c r="L81" s="13">
        <f t="shared" ref="L81" si="71">+G81+J81</f>
        <v>3784</v>
      </c>
      <c r="M81" s="13">
        <f t="shared" ref="M81" si="72">+H81+K81</f>
        <v>0</v>
      </c>
      <c r="N81" s="13">
        <f t="shared" ref="N81" si="73">+L81+M81</f>
        <v>3784</v>
      </c>
    </row>
    <row r="82" spans="1:14" ht="12.75" customHeight="1" x14ac:dyDescent="0.2">
      <c r="A82" s="30" t="s">
        <v>148</v>
      </c>
      <c r="B82" s="15"/>
      <c r="C82" s="15"/>
      <c r="D82" s="15"/>
      <c r="E82" s="13"/>
      <c r="F82" s="13"/>
      <c r="G82" s="13"/>
      <c r="H82" s="13"/>
      <c r="I82" s="13"/>
      <c r="J82" s="13">
        <f>991+1259</f>
        <v>2250</v>
      </c>
      <c r="K82" s="13"/>
      <c r="L82" s="13">
        <f t="shared" ref="L82" si="74">+G82+J82</f>
        <v>2250</v>
      </c>
      <c r="M82" s="13">
        <f t="shared" ref="M82" si="75">+H82+K82</f>
        <v>0</v>
      </c>
      <c r="N82" s="13">
        <f t="shared" ref="N82" si="76">+L82+M82</f>
        <v>2250</v>
      </c>
    </row>
    <row r="83" spans="1:14" ht="12.75" customHeight="1" x14ac:dyDescent="0.2">
      <c r="B83" s="15"/>
      <c r="C83" s="15"/>
      <c r="D83" s="15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1:14" ht="12.75" customHeight="1" x14ac:dyDescent="0.2">
      <c r="A84" s="2" t="s">
        <v>6</v>
      </c>
      <c r="B84" s="3">
        <f t="shared" ref="B84:H84" si="77">SUM(B85:B90)</f>
        <v>40500</v>
      </c>
      <c r="C84" s="3">
        <f t="shared" si="77"/>
        <v>0</v>
      </c>
      <c r="D84" s="3">
        <f t="shared" si="77"/>
        <v>40500</v>
      </c>
      <c r="E84" s="3">
        <f t="shared" si="77"/>
        <v>1405</v>
      </c>
      <c r="F84" s="3">
        <f t="shared" si="77"/>
        <v>0</v>
      </c>
      <c r="G84" s="3">
        <f t="shared" si="77"/>
        <v>41905</v>
      </c>
      <c r="H84" s="3">
        <f t="shared" si="77"/>
        <v>0</v>
      </c>
      <c r="I84" s="3">
        <f>SUM(I85:I90)</f>
        <v>41905</v>
      </c>
      <c r="J84" s="3">
        <f t="shared" ref="J84:M84" si="78">SUM(J85:J90)</f>
        <v>0</v>
      </c>
      <c r="K84" s="3">
        <f t="shared" si="78"/>
        <v>0</v>
      </c>
      <c r="L84" s="3">
        <f t="shared" si="78"/>
        <v>41905</v>
      </c>
      <c r="M84" s="3">
        <f t="shared" si="78"/>
        <v>0</v>
      </c>
      <c r="N84" s="3">
        <f>SUM(N85:N90)</f>
        <v>41905</v>
      </c>
    </row>
    <row r="85" spans="1:14" ht="12.75" customHeight="1" x14ac:dyDescent="0.2">
      <c r="A85" s="4" t="s">
        <v>33</v>
      </c>
      <c r="B85" s="19">
        <v>2000</v>
      </c>
      <c r="C85" s="19"/>
      <c r="D85" s="19">
        <f t="shared" ref="D85:D89" si="79">SUM(B85:C85)</f>
        <v>2000</v>
      </c>
      <c r="E85" s="13"/>
      <c r="F85" s="13"/>
      <c r="G85" s="13">
        <f t="shared" si="4"/>
        <v>2000</v>
      </c>
      <c r="H85" s="13">
        <f t="shared" si="5"/>
        <v>0</v>
      </c>
      <c r="I85" s="13">
        <f t="shared" si="6"/>
        <v>2000</v>
      </c>
      <c r="J85" s="13"/>
      <c r="K85" s="13"/>
      <c r="L85" s="13">
        <f t="shared" ref="L85:L90" si="80">+G85+J85</f>
        <v>2000</v>
      </c>
      <c r="M85" s="13">
        <f t="shared" ref="M85:M90" si="81">+H85+K85</f>
        <v>0</v>
      </c>
      <c r="N85" s="13">
        <f t="shared" ref="N85:N90" si="82">+L85+M85</f>
        <v>2000</v>
      </c>
    </row>
    <row r="86" spans="1:14" ht="12.75" customHeight="1" x14ac:dyDescent="0.2">
      <c r="A86" s="4" t="s">
        <v>34</v>
      </c>
      <c r="B86" s="19">
        <v>2000</v>
      </c>
      <c r="C86" s="19"/>
      <c r="D86" s="19">
        <f t="shared" si="79"/>
        <v>2000</v>
      </c>
      <c r="E86" s="13"/>
      <c r="F86" s="13"/>
      <c r="G86" s="13">
        <f t="shared" si="4"/>
        <v>2000</v>
      </c>
      <c r="H86" s="13">
        <f t="shared" si="5"/>
        <v>0</v>
      </c>
      <c r="I86" s="13">
        <f t="shared" si="6"/>
        <v>2000</v>
      </c>
      <c r="J86" s="13"/>
      <c r="K86" s="13"/>
      <c r="L86" s="13">
        <f t="shared" si="80"/>
        <v>2000</v>
      </c>
      <c r="M86" s="13">
        <f t="shared" si="81"/>
        <v>0</v>
      </c>
      <c r="N86" s="13">
        <f t="shared" si="82"/>
        <v>2000</v>
      </c>
    </row>
    <row r="87" spans="1:14" ht="12.75" customHeight="1" x14ac:dyDescent="0.2">
      <c r="A87" s="4" t="s">
        <v>49</v>
      </c>
      <c r="B87" s="19">
        <v>6500</v>
      </c>
      <c r="C87" s="19"/>
      <c r="D87" s="19">
        <f t="shared" si="79"/>
        <v>6500</v>
      </c>
      <c r="E87" s="13"/>
      <c r="F87" s="13"/>
      <c r="G87" s="13">
        <f t="shared" si="4"/>
        <v>6500</v>
      </c>
      <c r="H87" s="13">
        <f t="shared" si="5"/>
        <v>0</v>
      </c>
      <c r="I87" s="13">
        <f t="shared" si="6"/>
        <v>6500</v>
      </c>
      <c r="J87" s="13"/>
      <c r="K87" s="13"/>
      <c r="L87" s="13">
        <f t="shared" si="80"/>
        <v>6500</v>
      </c>
      <c r="M87" s="13">
        <f t="shared" si="81"/>
        <v>0</v>
      </c>
      <c r="N87" s="13">
        <f t="shared" si="82"/>
        <v>6500</v>
      </c>
    </row>
    <row r="88" spans="1:14" ht="12.75" customHeight="1" x14ac:dyDescent="0.2">
      <c r="A88" s="4" t="s">
        <v>89</v>
      </c>
      <c r="B88" s="19">
        <v>20000</v>
      </c>
      <c r="C88" s="19"/>
      <c r="D88" s="19">
        <f t="shared" si="79"/>
        <v>20000</v>
      </c>
      <c r="E88" s="13"/>
      <c r="F88" s="13"/>
      <c r="G88" s="13">
        <f t="shared" si="4"/>
        <v>20000</v>
      </c>
      <c r="H88" s="13">
        <f t="shared" si="5"/>
        <v>0</v>
      </c>
      <c r="I88" s="13">
        <f t="shared" si="6"/>
        <v>20000</v>
      </c>
      <c r="J88" s="13"/>
      <c r="K88" s="13"/>
      <c r="L88" s="13">
        <f t="shared" si="80"/>
        <v>20000</v>
      </c>
      <c r="M88" s="13">
        <f t="shared" si="81"/>
        <v>0</v>
      </c>
      <c r="N88" s="13">
        <f t="shared" si="82"/>
        <v>20000</v>
      </c>
    </row>
    <row r="89" spans="1:14" ht="12.75" customHeight="1" x14ac:dyDescent="0.2">
      <c r="A89" s="4" t="s">
        <v>35</v>
      </c>
      <c r="B89" s="19">
        <v>10000</v>
      </c>
      <c r="C89" s="19"/>
      <c r="D89" s="19">
        <f t="shared" si="79"/>
        <v>10000</v>
      </c>
      <c r="E89" s="13"/>
      <c r="F89" s="13"/>
      <c r="G89" s="13">
        <f t="shared" si="4"/>
        <v>10000</v>
      </c>
      <c r="H89" s="13">
        <f t="shared" si="5"/>
        <v>0</v>
      </c>
      <c r="I89" s="13">
        <f t="shared" si="6"/>
        <v>10000</v>
      </c>
      <c r="J89" s="13"/>
      <c r="K89" s="13"/>
      <c r="L89" s="13">
        <f t="shared" si="80"/>
        <v>10000</v>
      </c>
      <c r="M89" s="13">
        <f t="shared" si="81"/>
        <v>0</v>
      </c>
      <c r="N89" s="13">
        <f t="shared" si="82"/>
        <v>10000</v>
      </c>
    </row>
    <row r="90" spans="1:14" ht="12.75" customHeight="1" x14ac:dyDescent="0.2">
      <c r="A90" s="4" t="s">
        <v>129</v>
      </c>
      <c r="B90" s="19"/>
      <c r="C90" s="19"/>
      <c r="D90" s="19"/>
      <c r="E90" s="13">
        <v>1405</v>
      </c>
      <c r="F90" s="13"/>
      <c r="G90" s="13">
        <f t="shared" ref="G90" si="83">+B90+E90</f>
        <v>1405</v>
      </c>
      <c r="H90" s="13">
        <f t="shared" ref="H90" si="84">+C90+F90</f>
        <v>0</v>
      </c>
      <c r="I90" s="13">
        <f t="shared" ref="I90" si="85">+G90+H90</f>
        <v>1405</v>
      </c>
      <c r="J90" s="13"/>
      <c r="K90" s="13"/>
      <c r="L90" s="13">
        <f t="shared" si="80"/>
        <v>1405</v>
      </c>
      <c r="M90" s="13">
        <f t="shared" si="81"/>
        <v>0</v>
      </c>
      <c r="N90" s="13">
        <f t="shared" si="82"/>
        <v>1405</v>
      </c>
    </row>
    <row r="91" spans="1:14" ht="12.75" customHeight="1" x14ac:dyDescent="0.2">
      <c r="B91" s="19"/>
      <c r="C91" s="19"/>
      <c r="D91" s="19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1:14" ht="12.75" customHeight="1" x14ac:dyDescent="0.2">
      <c r="A92" s="2" t="s">
        <v>63</v>
      </c>
      <c r="B92" s="20">
        <f>SUM(B93:B93)</f>
        <v>1270</v>
      </c>
      <c r="C92" s="20">
        <f>SUM(C93:C93)</f>
        <v>0</v>
      </c>
      <c r="D92" s="20">
        <f>SUM(D93:D93)</f>
        <v>1270</v>
      </c>
      <c r="E92" s="20">
        <f t="shared" ref="E92:N92" si="86">SUM(E93:E93)</f>
        <v>0</v>
      </c>
      <c r="F92" s="20">
        <f t="shared" si="86"/>
        <v>0</v>
      </c>
      <c r="G92" s="20">
        <f t="shared" si="86"/>
        <v>1270</v>
      </c>
      <c r="H92" s="20">
        <f t="shared" si="86"/>
        <v>0</v>
      </c>
      <c r="I92" s="20">
        <f t="shared" si="86"/>
        <v>1270</v>
      </c>
      <c r="J92" s="20">
        <f t="shared" si="86"/>
        <v>0</v>
      </c>
      <c r="K92" s="20">
        <f t="shared" si="86"/>
        <v>0</v>
      </c>
      <c r="L92" s="20">
        <f t="shared" si="86"/>
        <v>1270</v>
      </c>
      <c r="M92" s="20">
        <f t="shared" si="86"/>
        <v>0</v>
      </c>
      <c r="N92" s="20">
        <f t="shared" si="86"/>
        <v>1270</v>
      </c>
    </row>
    <row r="93" spans="1:14" ht="12.75" customHeight="1" x14ac:dyDescent="0.2">
      <c r="A93" s="4" t="s">
        <v>97</v>
      </c>
      <c r="B93" s="19">
        <v>1270</v>
      </c>
      <c r="C93" s="19"/>
      <c r="D93" s="19">
        <f t="shared" ref="D93" si="87">SUM(B93:C93)</f>
        <v>1270</v>
      </c>
      <c r="E93" s="13"/>
      <c r="F93" s="13"/>
      <c r="G93" s="13">
        <f t="shared" ref="G93:G176" si="88">+B93+E93</f>
        <v>1270</v>
      </c>
      <c r="H93" s="13">
        <f t="shared" ref="H93:H176" si="89">+C93+F93</f>
        <v>0</v>
      </c>
      <c r="I93" s="13">
        <f t="shared" ref="I93:I176" si="90">+G93+H93</f>
        <v>1270</v>
      </c>
      <c r="J93" s="13"/>
      <c r="K93" s="13"/>
      <c r="L93" s="13">
        <f t="shared" ref="L93" si="91">+G93+J93</f>
        <v>1270</v>
      </c>
      <c r="M93" s="13">
        <f t="shared" ref="M93" si="92">+H93+K93</f>
        <v>0</v>
      </c>
      <c r="N93" s="13">
        <f t="shared" ref="N93" si="93">+L93+M93</f>
        <v>1270</v>
      </c>
    </row>
    <row r="94" spans="1:14" ht="12.75" customHeight="1" x14ac:dyDescent="0.2">
      <c r="B94" s="19"/>
      <c r="C94" s="19"/>
      <c r="D94" s="19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1:14" ht="12.75" customHeight="1" x14ac:dyDescent="0.2">
      <c r="A95" s="3" t="s">
        <v>16</v>
      </c>
      <c r="B95" s="20">
        <f>SUM(B96:B107)</f>
        <v>140620</v>
      </c>
      <c r="C95" s="20">
        <f>SUM(C96:C107)</f>
        <v>5000</v>
      </c>
      <c r="D95" s="20">
        <f>SUM(D96:D107)</f>
        <v>145620</v>
      </c>
      <c r="E95" s="20">
        <f t="shared" ref="E95:I95" si="94">SUM(E96:E107)</f>
        <v>0</v>
      </c>
      <c r="F95" s="20">
        <f t="shared" si="94"/>
        <v>0</v>
      </c>
      <c r="G95" s="20">
        <f t="shared" si="94"/>
        <v>140620</v>
      </c>
      <c r="H95" s="20">
        <f t="shared" si="94"/>
        <v>5000</v>
      </c>
      <c r="I95" s="20">
        <f t="shared" si="94"/>
        <v>145620</v>
      </c>
      <c r="J95" s="20">
        <f t="shared" ref="J95:N95" si="95">SUM(J96:J107)</f>
        <v>32692</v>
      </c>
      <c r="K95" s="20">
        <f t="shared" si="95"/>
        <v>0</v>
      </c>
      <c r="L95" s="20">
        <f t="shared" si="95"/>
        <v>173312</v>
      </c>
      <c r="M95" s="20">
        <f t="shared" si="95"/>
        <v>5000</v>
      </c>
      <c r="N95" s="20">
        <f t="shared" si="95"/>
        <v>178312</v>
      </c>
    </row>
    <row r="96" spans="1:14" ht="12.75" customHeight="1" x14ac:dyDescent="0.2">
      <c r="A96" s="5" t="s">
        <v>41</v>
      </c>
      <c r="B96" s="19">
        <v>30000</v>
      </c>
      <c r="C96" s="19"/>
      <c r="D96" s="19">
        <f>SUM(B96:C96)</f>
        <v>30000</v>
      </c>
      <c r="E96" s="13"/>
      <c r="F96" s="13"/>
      <c r="G96" s="13">
        <f t="shared" si="88"/>
        <v>30000</v>
      </c>
      <c r="H96" s="13">
        <f t="shared" si="89"/>
        <v>0</v>
      </c>
      <c r="I96" s="13">
        <f t="shared" si="90"/>
        <v>30000</v>
      </c>
      <c r="J96" s="13"/>
      <c r="K96" s="13"/>
      <c r="L96" s="13">
        <f t="shared" ref="L96:L107" si="96">+G96+J96</f>
        <v>30000</v>
      </c>
      <c r="M96" s="13">
        <f t="shared" ref="M96:M107" si="97">+H96+K96</f>
        <v>0</v>
      </c>
      <c r="N96" s="13">
        <f t="shared" ref="N96:N107" si="98">+L96+M96</f>
        <v>30000</v>
      </c>
    </row>
    <row r="97" spans="1:14" ht="12.75" customHeight="1" x14ac:dyDescent="0.2">
      <c r="A97" s="5" t="s">
        <v>50</v>
      </c>
      <c r="B97" s="19">
        <v>120</v>
      </c>
      <c r="C97" s="19"/>
      <c r="D97" s="19">
        <f t="shared" ref="D97:D101" si="99">SUM(B97:C97)</f>
        <v>120</v>
      </c>
      <c r="E97" s="13"/>
      <c r="F97" s="13"/>
      <c r="G97" s="13">
        <f t="shared" si="88"/>
        <v>120</v>
      </c>
      <c r="H97" s="13">
        <f t="shared" si="89"/>
        <v>0</v>
      </c>
      <c r="I97" s="13">
        <f t="shared" si="90"/>
        <v>120</v>
      </c>
      <c r="J97" s="13"/>
      <c r="K97" s="13"/>
      <c r="L97" s="13">
        <f t="shared" si="96"/>
        <v>120</v>
      </c>
      <c r="M97" s="13">
        <f t="shared" si="97"/>
        <v>0</v>
      </c>
      <c r="N97" s="13">
        <f t="shared" si="98"/>
        <v>120</v>
      </c>
    </row>
    <row r="98" spans="1:14" ht="12.75" customHeight="1" x14ac:dyDescent="0.2">
      <c r="A98" s="5" t="s">
        <v>51</v>
      </c>
      <c r="B98" s="19">
        <v>8000</v>
      </c>
      <c r="C98" s="19"/>
      <c r="D98" s="19">
        <f t="shared" si="99"/>
        <v>8000</v>
      </c>
      <c r="E98" s="13"/>
      <c r="F98" s="13"/>
      <c r="G98" s="13">
        <f t="shared" si="88"/>
        <v>8000</v>
      </c>
      <c r="H98" s="13">
        <f t="shared" si="89"/>
        <v>0</v>
      </c>
      <c r="I98" s="13">
        <f t="shared" si="90"/>
        <v>8000</v>
      </c>
      <c r="J98" s="13"/>
      <c r="K98" s="13"/>
      <c r="L98" s="13">
        <f t="shared" si="96"/>
        <v>8000</v>
      </c>
      <c r="M98" s="13">
        <f t="shared" si="97"/>
        <v>0</v>
      </c>
      <c r="N98" s="13">
        <f t="shared" si="98"/>
        <v>8000</v>
      </c>
    </row>
    <row r="99" spans="1:14" ht="12.75" customHeight="1" x14ac:dyDescent="0.2">
      <c r="A99" s="5" t="s">
        <v>56</v>
      </c>
      <c r="B99" s="19">
        <v>5000</v>
      </c>
      <c r="C99" s="19"/>
      <c r="D99" s="19">
        <f t="shared" si="99"/>
        <v>5000</v>
      </c>
      <c r="E99" s="13"/>
      <c r="F99" s="13"/>
      <c r="G99" s="13">
        <f t="shared" si="88"/>
        <v>5000</v>
      </c>
      <c r="H99" s="13">
        <f t="shared" si="89"/>
        <v>0</v>
      </c>
      <c r="I99" s="13">
        <f t="shared" si="90"/>
        <v>5000</v>
      </c>
      <c r="J99" s="13"/>
      <c r="K99" s="13"/>
      <c r="L99" s="13">
        <f t="shared" si="96"/>
        <v>5000</v>
      </c>
      <c r="M99" s="13">
        <f t="shared" si="97"/>
        <v>0</v>
      </c>
      <c r="N99" s="13">
        <f t="shared" si="98"/>
        <v>5000</v>
      </c>
    </row>
    <row r="100" spans="1:14" ht="12.75" customHeight="1" x14ac:dyDescent="0.2">
      <c r="A100" s="5" t="s">
        <v>57</v>
      </c>
      <c r="B100" s="19">
        <v>6000</v>
      </c>
      <c r="C100" s="19"/>
      <c r="D100" s="19">
        <f t="shared" si="99"/>
        <v>6000</v>
      </c>
      <c r="E100" s="13"/>
      <c r="F100" s="13"/>
      <c r="G100" s="13">
        <f t="shared" si="88"/>
        <v>6000</v>
      </c>
      <c r="H100" s="13">
        <f t="shared" si="89"/>
        <v>0</v>
      </c>
      <c r="I100" s="13">
        <f t="shared" si="90"/>
        <v>6000</v>
      </c>
      <c r="J100" s="13"/>
      <c r="K100" s="13"/>
      <c r="L100" s="13">
        <f t="shared" si="96"/>
        <v>6000</v>
      </c>
      <c r="M100" s="13">
        <f t="shared" si="97"/>
        <v>0</v>
      </c>
      <c r="N100" s="13">
        <f t="shared" si="98"/>
        <v>6000</v>
      </c>
    </row>
    <row r="101" spans="1:14" ht="12.75" customHeight="1" x14ac:dyDescent="0.2">
      <c r="A101" s="5" t="s">
        <v>90</v>
      </c>
      <c r="B101" s="19">
        <v>28000</v>
      </c>
      <c r="C101" s="19"/>
      <c r="D101" s="19">
        <f t="shared" si="99"/>
        <v>28000</v>
      </c>
      <c r="E101" s="13"/>
      <c r="F101" s="13"/>
      <c r="G101" s="13">
        <f t="shared" si="88"/>
        <v>28000</v>
      </c>
      <c r="H101" s="13">
        <f t="shared" si="89"/>
        <v>0</v>
      </c>
      <c r="I101" s="13">
        <f t="shared" si="90"/>
        <v>28000</v>
      </c>
      <c r="J101" s="13"/>
      <c r="K101" s="13"/>
      <c r="L101" s="13">
        <f t="shared" si="96"/>
        <v>28000</v>
      </c>
      <c r="M101" s="13">
        <f t="shared" si="97"/>
        <v>0</v>
      </c>
      <c r="N101" s="13">
        <f t="shared" si="98"/>
        <v>28000</v>
      </c>
    </row>
    <row r="102" spans="1:14" ht="12.75" customHeight="1" x14ac:dyDescent="0.2">
      <c r="A102" s="16" t="s">
        <v>31</v>
      </c>
      <c r="B102" s="15">
        <v>10000</v>
      </c>
      <c r="C102" s="15"/>
      <c r="D102" s="15">
        <f>SUM(B102:C102)</f>
        <v>10000</v>
      </c>
      <c r="E102" s="13"/>
      <c r="F102" s="13"/>
      <c r="G102" s="13">
        <f t="shared" si="88"/>
        <v>10000</v>
      </c>
      <c r="H102" s="13">
        <f t="shared" si="89"/>
        <v>0</v>
      </c>
      <c r="I102" s="13">
        <f t="shared" si="90"/>
        <v>10000</v>
      </c>
      <c r="J102" s="13"/>
      <c r="K102" s="13"/>
      <c r="L102" s="13">
        <f t="shared" si="96"/>
        <v>10000</v>
      </c>
      <c r="M102" s="13">
        <f t="shared" si="97"/>
        <v>0</v>
      </c>
      <c r="N102" s="13">
        <f t="shared" si="98"/>
        <v>10000</v>
      </c>
    </row>
    <row r="103" spans="1:14" ht="12.75" customHeight="1" x14ac:dyDescent="0.2">
      <c r="A103" s="16" t="s">
        <v>91</v>
      </c>
      <c r="B103" s="15">
        <v>500</v>
      </c>
      <c r="C103" s="15"/>
      <c r="D103" s="15">
        <f t="shared" ref="D103:D107" si="100">SUM(B103:C103)</f>
        <v>500</v>
      </c>
      <c r="E103" s="13"/>
      <c r="F103" s="13"/>
      <c r="G103" s="13">
        <f t="shared" si="88"/>
        <v>500</v>
      </c>
      <c r="H103" s="13">
        <f t="shared" si="89"/>
        <v>0</v>
      </c>
      <c r="I103" s="13">
        <f t="shared" si="90"/>
        <v>500</v>
      </c>
      <c r="J103" s="13"/>
      <c r="K103" s="13"/>
      <c r="L103" s="13">
        <f t="shared" si="96"/>
        <v>500</v>
      </c>
      <c r="M103" s="13">
        <f t="shared" si="97"/>
        <v>0</v>
      </c>
      <c r="N103" s="13">
        <f t="shared" si="98"/>
        <v>500</v>
      </c>
    </row>
    <row r="104" spans="1:14" ht="12.75" customHeight="1" x14ac:dyDescent="0.2">
      <c r="A104" s="16" t="s">
        <v>92</v>
      </c>
      <c r="B104" s="15"/>
      <c r="C104" s="15">
        <v>5000</v>
      </c>
      <c r="D104" s="15">
        <f t="shared" si="100"/>
        <v>5000</v>
      </c>
      <c r="E104" s="13"/>
      <c r="F104" s="13"/>
      <c r="G104" s="13">
        <f t="shared" si="88"/>
        <v>0</v>
      </c>
      <c r="H104" s="13">
        <f t="shared" si="89"/>
        <v>5000</v>
      </c>
      <c r="I104" s="13">
        <f t="shared" si="90"/>
        <v>5000</v>
      </c>
      <c r="J104" s="13"/>
      <c r="K104" s="13"/>
      <c r="L104" s="13">
        <f t="shared" si="96"/>
        <v>0</v>
      </c>
      <c r="M104" s="13">
        <f t="shared" si="97"/>
        <v>5000</v>
      </c>
      <c r="N104" s="13">
        <f t="shared" si="98"/>
        <v>5000</v>
      </c>
    </row>
    <row r="105" spans="1:14" ht="12.75" customHeight="1" x14ac:dyDescent="0.2">
      <c r="A105" s="4" t="s">
        <v>154</v>
      </c>
      <c r="B105" s="15"/>
      <c r="C105" s="15"/>
      <c r="D105" s="15"/>
      <c r="E105" s="13"/>
      <c r="F105" s="13"/>
      <c r="G105" s="13"/>
      <c r="H105" s="13"/>
      <c r="I105" s="13"/>
      <c r="J105" s="13">
        <v>8344</v>
      </c>
      <c r="K105" s="13"/>
      <c r="L105" s="13">
        <f t="shared" ref="L105" si="101">+G105+J105</f>
        <v>8344</v>
      </c>
      <c r="M105" s="13">
        <f t="shared" ref="M105" si="102">+H105+K105</f>
        <v>0</v>
      </c>
      <c r="N105" s="13">
        <f t="shared" ref="N105" si="103">+L105+M105</f>
        <v>8344</v>
      </c>
    </row>
    <row r="106" spans="1:14" ht="12.75" customHeight="1" x14ac:dyDescent="0.2">
      <c r="A106" s="4" t="s">
        <v>155</v>
      </c>
      <c r="B106" s="15"/>
      <c r="C106" s="15"/>
      <c r="D106" s="15"/>
      <c r="E106" s="13"/>
      <c r="F106" s="13"/>
      <c r="G106" s="13"/>
      <c r="H106" s="13"/>
      <c r="I106" s="13"/>
      <c r="J106" s="13">
        <v>24348</v>
      </c>
      <c r="K106" s="13"/>
      <c r="L106" s="13">
        <f t="shared" ref="L106" si="104">+G106+J106</f>
        <v>24348</v>
      </c>
      <c r="M106" s="13">
        <f t="shared" ref="M106" si="105">+H106+K106</f>
        <v>0</v>
      </c>
      <c r="N106" s="13">
        <f t="shared" ref="N106" si="106">+L106+M106</f>
        <v>24348</v>
      </c>
    </row>
    <row r="107" spans="1:14" ht="12.75" customHeight="1" x14ac:dyDescent="0.2">
      <c r="A107" s="16" t="s">
        <v>93</v>
      </c>
      <c r="B107" s="15">
        <v>53000</v>
      </c>
      <c r="C107" s="15"/>
      <c r="D107" s="15">
        <f t="shared" si="100"/>
        <v>53000</v>
      </c>
      <c r="E107" s="13"/>
      <c r="F107" s="13"/>
      <c r="G107" s="13">
        <f t="shared" si="88"/>
        <v>53000</v>
      </c>
      <c r="H107" s="13">
        <f t="shared" si="89"/>
        <v>0</v>
      </c>
      <c r="I107" s="13">
        <f t="shared" si="90"/>
        <v>53000</v>
      </c>
      <c r="J107" s="13"/>
      <c r="K107" s="13"/>
      <c r="L107" s="13">
        <f t="shared" si="96"/>
        <v>53000</v>
      </c>
      <c r="M107" s="13">
        <f t="shared" si="97"/>
        <v>0</v>
      </c>
      <c r="N107" s="13">
        <f t="shared" si="98"/>
        <v>53000</v>
      </c>
    </row>
    <row r="108" spans="1:14" ht="12.75" customHeight="1" x14ac:dyDescent="0.2">
      <c r="B108" s="15"/>
      <c r="C108" s="15"/>
      <c r="D108" s="15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1:14" ht="12.75" customHeight="1" x14ac:dyDescent="0.2">
      <c r="A109" s="28" t="s">
        <v>102</v>
      </c>
      <c r="B109" s="23">
        <f>SUM(B110:B113)</f>
        <v>1225</v>
      </c>
      <c r="C109" s="23">
        <f t="shared" ref="C109:I109" si="107">SUM(C110:C113)</f>
        <v>0</v>
      </c>
      <c r="D109" s="23">
        <f t="shared" si="107"/>
        <v>1225</v>
      </c>
      <c r="E109" s="23">
        <f t="shared" si="107"/>
        <v>926</v>
      </c>
      <c r="F109" s="23">
        <f t="shared" si="107"/>
        <v>0</v>
      </c>
      <c r="G109" s="23">
        <f t="shared" si="107"/>
        <v>2151</v>
      </c>
      <c r="H109" s="23">
        <f t="shared" si="107"/>
        <v>0</v>
      </c>
      <c r="I109" s="23">
        <f t="shared" si="107"/>
        <v>2151</v>
      </c>
      <c r="J109" s="23">
        <f t="shared" ref="J109:N109" si="108">SUM(J110:J113)</f>
        <v>0</v>
      </c>
      <c r="K109" s="23">
        <f t="shared" si="108"/>
        <v>0</v>
      </c>
      <c r="L109" s="23">
        <f t="shared" si="108"/>
        <v>2151</v>
      </c>
      <c r="M109" s="23">
        <f t="shared" si="108"/>
        <v>0</v>
      </c>
      <c r="N109" s="23">
        <f t="shared" si="108"/>
        <v>2151</v>
      </c>
    </row>
    <row r="110" spans="1:14" ht="12.75" customHeight="1" x14ac:dyDescent="0.2">
      <c r="A110" s="27" t="s">
        <v>106</v>
      </c>
      <c r="B110" s="15">
        <v>100</v>
      </c>
      <c r="C110" s="15"/>
      <c r="D110" s="15">
        <f t="shared" ref="D110:D138" si="109">SUM(B110:C110)</f>
        <v>100</v>
      </c>
      <c r="E110" s="13"/>
      <c r="F110" s="13"/>
      <c r="G110" s="13">
        <f t="shared" si="88"/>
        <v>100</v>
      </c>
      <c r="H110" s="13">
        <f t="shared" si="89"/>
        <v>0</v>
      </c>
      <c r="I110" s="13">
        <f t="shared" si="90"/>
        <v>100</v>
      </c>
      <c r="J110" s="13"/>
      <c r="K110" s="13"/>
      <c r="L110" s="13">
        <f t="shared" ref="L110:L113" si="110">+G110+J110</f>
        <v>100</v>
      </c>
      <c r="M110" s="13">
        <f t="shared" ref="M110:M113" si="111">+H110+K110</f>
        <v>0</v>
      </c>
      <c r="N110" s="13">
        <f t="shared" ref="N110:N113" si="112">+L110+M110</f>
        <v>100</v>
      </c>
    </row>
    <row r="111" spans="1:14" ht="12.75" customHeight="1" x14ac:dyDescent="0.2">
      <c r="A111" s="27" t="s">
        <v>119</v>
      </c>
      <c r="B111" s="15">
        <v>1125</v>
      </c>
      <c r="C111" s="15"/>
      <c r="D111" s="15">
        <f t="shared" si="109"/>
        <v>1125</v>
      </c>
      <c r="E111" s="13"/>
      <c r="F111" s="13"/>
      <c r="G111" s="13">
        <f t="shared" si="88"/>
        <v>1125</v>
      </c>
      <c r="H111" s="13">
        <f t="shared" si="89"/>
        <v>0</v>
      </c>
      <c r="I111" s="13">
        <f t="shared" si="90"/>
        <v>1125</v>
      </c>
      <c r="J111" s="13"/>
      <c r="K111" s="13"/>
      <c r="L111" s="13">
        <f t="shared" si="110"/>
        <v>1125</v>
      </c>
      <c r="M111" s="13">
        <f t="shared" si="111"/>
        <v>0</v>
      </c>
      <c r="N111" s="13">
        <f t="shared" si="112"/>
        <v>1125</v>
      </c>
    </row>
    <row r="112" spans="1:14" ht="12.75" customHeight="1" x14ac:dyDescent="0.2">
      <c r="A112" s="4" t="s">
        <v>127</v>
      </c>
      <c r="B112" s="15"/>
      <c r="C112" s="15"/>
      <c r="D112" s="15"/>
      <c r="E112" s="13">
        <v>826</v>
      </c>
      <c r="F112" s="13"/>
      <c r="G112" s="13">
        <f t="shared" ref="G112" si="113">+B112+E112</f>
        <v>826</v>
      </c>
      <c r="H112" s="13">
        <f t="shared" ref="H112" si="114">+C112+F112</f>
        <v>0</v>
      </c>
      <c r="I112" s="13">
        <f t="shared" ref="I112" si="115">+G112+H112</f>
        <v>826</v>
      </c>
      <c r="J112" s="13"/>
      <c r="K112" s="13"/>
      <c r="L112" s="13">
        <f t="shared" si="110"/>
        <v>826</v>
      </c>
      <c r="M112" s="13">
        <f t="shared" si="111"/>
        <v>0</v>
      </c>
      <c r="N112" s="13">
        <f t="shared" si="112"/>
        <v>826</v>
      </c>
    </row>
    <row r="113" spans="1:14" ht="12.75" customHeight="1" x14ac:dyDescent="0.2">
      <c r="A113" s="27" t="s">
        <v>136</v>
      </c>
      <c r="B113" s="15"/>
      <c r="C113" s="15"/>
      <c r="D113" s="15"/>
      <c r="E113" s="13">
        <v>100</v>
      </c>
      <c r="F113" s="13"/>
      <c r="G113" s="13">
        <f t="shared" ref="G113" si="116">+B113+E113</f>
        <v>100</v>
      </c>
      <c r="H113" s="13">
        <f t="shared" ref="H113" si="117">+C113+F113</f>
        <v>0</v>
      </c>
      <c r="I113" s="13">
        <f t="shared" ref="I113" si="118">+G113+H113</f>
        <v>100</v>
      </c>
      <c r="J113" s="13"/>
      <c r="K113" s="13"/>
      <c r="L113" s="13">
        <f t="shared" si="110"/>
        <v>100</v>
      </c>
      <c r="M113" s="13">
        <f t="shared" si="111"/>
        <v>0</v>
      </c>
      <c r="N113" s="13">
        <f t="shared" si="112"/>
        <v>100</v>
      </c>
    </row>
    <row r="114" spans="1:14" ht="12.75" customHeight="1" x14ac:dyDescent="0.2">
      <c r="B114" s="15"/>
      <c r="C114" s="15"/>
      <c r="D114" s="15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1:14" ht="12.75" customHeight="1" x14ac:dyDescent="0.2">
      <c r="A115" s="27"/>
      <c r="B115" s="15"/>
      <c r="C115" s="15"/>
      <c r="D115" s="15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1:14" ht="12.75" customHeight="1" x14ac:dyDescent="0.2">
      <c r="A116" s="28" t="s">
        <v>103</v>
      </c>
      <c r="B116" s="23">
        <f>SUM(B117:B135)</f>
        <v>10542</v>
      </c>
      <c r="C116" s="23">
        <f t="shared" ref="C116:I116" si="119">SUM(C117:C135)</f>
        <v>0</v>
      </c>
      <c r="D116" s="23">
        <f t="shared" si="119"/>
        <v>10542</v>
      </c>
      <c r="E116" s="23">
        <f t="shared" si="119"/>
        <v>10542</v>
      </c>
      <c r="F116" s="23">
        <f t="shared" si="119"/>
        <v>0</v>
      </c>
      <c r="G116" s="23">
        <f t="shared" si="119"/>
        <v>21084</v>
      </c>
      <c r="H116" s="23">
        <f t="shared" si="119"/>
        <v>0</v>
      </c>
      <c r="I116" s="23">
        <f t="shared" si="119"/>
        <v>21084</v>
      </c>
      <c r="J116" s="23">
        <f t="shared" ref="J116:N116" si="120">SUM(J117:J135)</f>
        <v>1241</v>
      </c>
      <c r="K116" s="23">
        <f t="shared" si="120"/>
        <v>0</v>
      </c>
      <c r="L116" s="23">
        <f t="shared" si="120"/>
        <v>22325</v>
      </c>
      <c r="M116" s="23">
        <f t="shared" si="120"/>
        <v>0</v>
      </c>
      <c r="N116" s="23">
        <f t="shared" si="120"/>
        <v>22325</v>
      </c>
    </row>
    <row r="117" spans="1:14" ht="12.75" customHeight="1" x14ac:dyDescent="0.2">
      <c r="A117" s="27" t="s">
        <v>107</v>
      </c>
      <c r="B117" s="5">
        <v>800</v>
      </c>
      <c r="C117" s="15"/>
      <c r="D117" s="15">
        <f t="shared" si="109"/>
        <v>800</v>
      </c>
      <c r="E117" s="13"/>
      <c r="F117" s="13"/>
      <c r="G117" s="13">
        <f t="shared" si="88"/>
        <v>800</v>
      </c>
      <c r="H117" s="13">
        <f t="shared" si="89"/>
        <v>0</v>
      </c>
      <c r="I117" s="13">
        <f t="shared" si="90"/>
        <v>800</v>
      </c>
      <c r="J117" s="13"/>
      <c r="K117" s="13"/>
      <c r="L117" s="13">
        <f t="shared" ref="L117:L135" si="121">+G117+J117</f>
        <v>800</v>
      </c>
      <c r="M117" s="13">
        <f t="shared" ref="M117:M135" si="122">+H117+K117</f>
        <v>0</v>
      </c>
      <c r="N117" s="13">
        <f t="shared" ref="N117:N135" si="123">+L117+M117</f>
        <v>800</v>
      </c>
    </row>
    <row r="118" spans="1:14" ht="12.75" customHeight="1" x14ac:dyDescent="0.2">
      <c r="A118" s="27" t="s">
        <v>108</v>
      </c>
      <c r="B118" s="5">
        <v>20</v>
      </c>
      <c r="C118" s="15"/>
      <c r="D118" s="15">
        <f t="shared" si="109"/>
        <v>20</v>
      </c>
      <c r="E118" s="13"/>
      <c r="F118" s="13"/>
      <c r="G118" s="13">
        <f t="shared" si="88"/>
        <v>20</v>
      </c>
      <c r="H118" s="13">
        <f t="shared" si="89"/>
        <v>0</v>
      </c>
      <c r="I118" s="13">
        <f t="shared" si="90"/>
        <v>20</v>
      </c>
      <c r="J118" s="13"/>
      <c r="K118" s="13"/>
      <c r="L118" s="13">
        <f t="shared" si="121"/>
        <v>20</v>
      </c>
      <c r="M118" s="13">
        <f t="shared" si="122"/>
        <v>0</v>
      </c>
      <c r="N118" s="13">
        <f t="shared" si="123"/>
        <v>20</v>
      </c>
    </row>
    <row r="119" spans="1:14" ht="12.75" customHeight="1" x14ac:dyDescent="0.2">
      <c r="A119" s="27" t="s">
        <v>109</v>
      </c>
      <c r="B119" s="5">
        <v>80</v>
      </c>
      <c r="C119" s="15"/>
      <c r="D119" s="15">
        <f t="shared" si="109"/>
        <v>80</v>
      </c>
      <c r="E119" s="13"/>
      <c r="F119" s="13"/>
      <c r="G119" s="13">
        <f t="shared" si="88"/>
        <v>80</v>
      </c>
      <c r="H119" s="13">
        <f t="shared" si="89"/>
        <v>0</v>
      </c>
      <c r="I119" s="13">
        <f t="shared" si="90"/>
        <v>80</v>
      </c>
      <c r="J119" s="13"/>
      <c r="K119" s="13"/>
      <c r="L119" s="13">
        <f t="shared" si="121"/>
        <v>80</v>
      </c>
      <c r="M119" s="13">
        <f t="shared" si="122"/>
        <v>0</v>
      </c>
      <c r="N119" s="13">
        <f t="shared" si="123"/>
        <v>80</v>
      </c>
    </row>
    <row r="120" spans="1:14" ht="12.75" customHeight="1" x14ac:dyDescent="0.2">
      <c r="A120" s="27" t="s">
        <v>110</v>
      </c>
      <c r="B120" s="5">
        <v>30</v>
      </c>
      <c r="C120" s="15"/>
      <c r="D120" s="15">
        <f t="shared" si="109"/>
        <v>30</v>
      </c>
      <c r="E120" s="13"/>
      <c r="F120" s="13"/>
      <c r="G120" s="13">
        <f t="shared" si="88"/>
        <v>30</v>
      </c>
      <c r="H120" s="13">
        <f t="shared" si="89"/>
        <v>0</v>
      </c>
      <c r="I120" s="13">
        <f t="shared" si="90"/>
        <v>30</v>
      </c>
      <c r="J120" s="13"/>
      <c r="K120" s="13"/>
      <c r="L120" s="13">
        <f t="shared" si="121"/>
        <v>30</v>
      </c>
      <c r="M120" s="13">
        <f t="shared" si="122"/>
        <v>0</v>
      </c>
      <c r="N120" s="13">
        <f t="shared" si="123"/>
        <v>30</v>
      </c>
    </row>
    <row r="121" spans="1:14" ht="12.75" customHeight="1" x14ac:dyDescent="0.2">
      <c r="A121" s="27" t="s">
        <v>111</v>
      </c>
      <c r="B121" s="5">
        <v>12</v>
      </c>
      <c r="C121" s="15"/>
      <c r="D121" s="15">
        <f t="shared" si="109"/>
        <v>12</v>
      </c>
      <c r="E121" s="13"/>
      <c r="F121" s="13"/>
      <c r="G121" s="13">
        <f t="shared" si="88"/>
        <v>12</v>
      </c>
      <c r="H121" s="13">
        <f t="shared" si="89"/>
        <v>0</v>
      </c>
      <c r="I121" s="13">
        <f t="shared" si="90"/>
        <v>12</v>
      </c>
      <c r="J121" s="13"/>
      <c r="K121" s="13"/>
      <c r="L121" s="13">
        <f t="shared" si="121"/>
        <v>12</v>
      </c>
      <c r="M121" s="13">
        <f t="shared" si="122"/>
        <v>0</v>
      </c>
      <c r="N121" s="13">
        <f t="shared" si="123"/>
        <v>12</v>
      </c>
    </row>
    <row r="122" spans="1:14" ht="12.75" customHeight="1" x14ac:dyDescent="0.2">
      <c r="A122" s="27" t="s">
        <v>112</v>
      </c>
      <c r="B122" s="5">
        <v>12</v>
      </c>
      <c r="C122" s="15"/>
      <c r="D122" s="15">
        <f t="shared" si="109"/>
        <v>12</v>
      </c>
      <c r="E122" s="13"/>
      <c r="F122" s="13"/>
      <c r="G122" s="13">
        <f t="shared" si="88"/>
        <v>12</v>
      </c>
      <c r="H122" s="13">
        <f t="shared" si="89"/>
        <v>0</v>
      </c>
      <c r="I122" s="13">
        <f t="shared" si="90"/>
        <v>12</v>
      </c>
      <c r="J122" s="13"/>
      <c r="K122" s="13"/>
      <c r="L122" s="13">
        <f t="shared" si="121"/>
        <v>12</v>
      </c>
      <c r="M122" s="13">
        <f t="shared" si="122"/>
        <v>0</v>
      </c>
      <c r="N122" s="13">
        <f t="shared" si="123"/>
        <v>12</v>
      </c>
    </row>
    <row r="123" spans="1:14" ht="12.75" customHeight="1" x14ac:dyDescent="0.2">
      <c r="A123" s="27" t="s">
        <v>113</v>
      </c>
      <c r="B123" s="5">
        <v>40</v>
      </c>
      <c r="C123" s="15"/>
      <c r="D123" s="15">
        <f t="shared" si="109"/>
        <v>40</v>
      </c>
      <c r="E123" s="13"/>
      <c r="F123" s="13"/>
      <c r="G123" s="13">
        <f t="shared" si="88"/>
        <v>40</v>
      </c>
      <c r="H123" s="13">
        <f t="shared" si="89"/>
        <v>0</v>
      </c>
      <c r="I123" s="13">
        <f t="shared" si="90"/>
        <v>40</v>
      </c>
      <c r="J123" s="13"/>
      <c r="K123" s="13"/>
      <c r="L123" s="13">
        <f t="shared" si="121"/>
        <v>40</v>
      </c>
      <c r="M123" s="13">
        <f t="shared" si="122"/>
        <v>0</v>
      </c>
      <c r="N123" s="13">
        <f t="shared" si="123"/>
        <v>40</v>
      </c>
    </row>
    <row r="124" spans="1:14" ht="12.75" customHeight="1" x14ac:dyDescent="0.2">
      <c r="A124" s="27" t="s">
        <v>114</v>
      </c>
      <c r="B124" s="5">
        <v>80</v>
      </c>
      <c r="C124" s="15"/>
      <c r="D124" s="15">
        <f t="shared" si="109"/>
        <v>80</v>
      </c>
      <c r="E124" s="13"/>
      <c r="F124" s="13"/>
      <c r="G124" s="13">
        <f t="shared" si="88"/>
        <v>80</v>
      </c>
      <c r="H124" s="13">
        <f t="shared" si="89"/>
        <v>0</v>
      </c>
      <c r="I124" s="13">
        <f t="shared" si="90"/>
        <v>80</v>
      </c>
      <c r="J124" s="13"/>
      <c r="K124" s="13"/>
      <c r="L124" s="13">
        <f t="shared" si="121"/>
        <v>80</v>
      </c>
      <c r="M124" s="13">
        <f t="shared" si="122"/>
        <v>0</v>
      </c>
      <c r="N124" s="13">
        <f t="shared" si="123"/>
        <v>80</v>
      </c>
    </row>
    <row r="125" spans="1:14" ht="12.75" customHeight="1" x14ac:dyDescent="0.2">
      <c r="A125" s="27" t="s">
        <v>115</v>
      </c>
      <c r="B125" s="5">
        <v>450</v>
      </c>
      <c r="C125" s="15"/>
      <c r="D125" s="15">
        <f t="shared" si="109"/>
        <v>450</v>
      </c>
      <c r="E125" s="13"/>
      <c r="F125" s="13"/>
      <c r="G125" s="13">
        <f t="shared" si="88"/>
        <v>450</v>
      </c>
      <c r="H125" s="13">
        <f t="shared" si="89"/>
        <v>0</v>
      </c>
      <c r="I125" s="13">
        <f t="shared" si="90"/>
        <v>450</v>
      </c>
      <c r="J125" s="13"/>
      <c r="K125" s="13"/>
      <c r="L125" s="13">
        <f t="shared" si="121"/>
        <v>450</v>
      </c>
      <c r="M125" s="13">
        <f t="shared" si="122"/>
        <v>0</v>
      </c>
      <c r="N125" s="13">
        <f t="shared" si="123"/>
        <v>450</v>
      </c>
    </row>
    <row r="126" spans="1:14" ht="12.75" customHeight="1" x14ac:dyDescent="0.2">
      <c r="A126" s="27" t="s">
        <v>115</v>
      </c>
      <c r="B126" s="5">
        <v>450</v>
      </c>
      <c r="C126" s="15"/>
      <c r="D126" s="15">
        <f t="shared" si="109"/>
        <v>450</v>
      </c>
      <c r="E126" s="13"/>
      <c r="F126" s="13"/>
      <c r="G126" s="13">
        <f t="shared" si="88"/>
        <v>450</v>
      </c>
      <c r="H126" s="13">
        <f t="shared" si="89"/>
        <v>0</v>
      </c>
      <c r="I126" s="13">
        <f t="shared" si="90"/>
        <v>450</v>
      </c>
      <c r="J126" s="13"/>
      <c r="K126" s="13"/>
      <c r="L126" s="13">
        <f t="shared" si="121"/>
        <v>450</v>
      </c>
      <c r="M126" s="13">
        <f t="shared" si="122"/>
        <v>0</v>
      </c>
      <c r="N126" s="13">
        <f t="shared" si="123"/>
        <v>450</v>
      </c>
    </row>
    <row r="127" spans="1:14" ht="12.75" customHeight="1" x14ac:dyDescent="0.2">
      <c r="A127" s="27" t="s">
        <v>111</v>
      </c>
      <c r="B127" s="5">
        <v>12</v>
      </c>
      <c r="C127" s="15"/>
      <c r="D127" s="15">
        <f t="shared" si="109"/>
        <v>12</v>
      </c>
      <c r="E127" s="13"/>
      <c r="F127" s="13"/>
      <c r="G127" s="13">
        <f t="shared" si="88"/>
        <v>12</v>
      </c>
      <c r="H127" s="13">
        <f t="shared" si="89"/>
        <v>0</v>
      </c>
      <c r="I127" s="13">
        <f t="shared" si="90"/>
        <v>12</v>
      </c>
      <c r="J127" s="13"/>
      <c r="K127" s="13"/>
      <c r="L127" s="13">
        <f t="shared" si="121"/>
        <v>12</v>
      </c>
      <c r="M127" s="13">
        <f t="shared" si="122"/>
        <v>0</v>
      </c>
      <c r="N127" s="13">
        <f t="shared" si="123"/>
        <v>12</v>
      </c>
    </row>
    <row r="128" spans="1:14" ht="12.75" customHeight="1" x14ac:dyDescent="0.2">
      <c r="A128" s="27" t="s">
        <v>116</v>
      </c>
      <c r="B128" s="5">
        <v>24</v>
      </c>
      <c r="C128" s="15"/>
      <c r="D128" s="15">
        <f t="shared" si="109"/>
        <v>24</v>
      </c>
      <c r="E128" s="13"/>
      <c r="F128" s="13"/>
      <c r="G128" s="13">
        <f t="shared" si="88"/>
        <v>24</v>
      </c>
      <c r="H128" s="13">
        <f t="shared" si="89"/>
        <v>0</v>
      </c>
      <c r="I128" s="13">
        <f t="shared" si="90"/>
        <v>24</v>
      </c>
      <c r="J128" s="13"/>
      <c r="K128" s="13"/>
      <c r="L128" s="13">
        <f t="shared" si="121"/>
        <v>24</v>
      </c>
      <c r="M128" s="13">
        <f t="shared" si="122"/>
        <v>0</v>
      </c>
      <c r="N128" s="13">
        <f t="shared" si="123"/>
        <v>24</v>
      </c>
    </row>
    <row r="129" spans="1:14" ht="12.75" customHeight="1" x14ac:dyDescent="0.2">
      <c r="A129" s="27" t="s">
        <v>112</v>
      </c>
      <c r="B129" s="5">
        <v>12</v>
      </c>
      <c r="C129" s="15"/>
      <c r="D129" s="15">
        <f t="shared" si="109"/>
        <v>12</v>
      </c>
      <c r="E129" s="13"/>
      <c r="F129" s="13"/>
      <c r="G129" s="13">
        <f t="shared" si="88"/>
        <v>12</v>
      </c>
      <c r="H129" s="13">
        <f t="shared" si="89"/>
        <v>0</v>
      </c>
      <c r="I129" s="13">
        <f t="shared" si="90"/>
        <v>12</v>
      </c>
      <c r="J129" s="13"/>
      <c r="K129" s="13"/>
      <c r="L129" s="13">
        <f t="shared" si="121"/>
        <v>12</v>
      </c>
      <c r="M129" s="13">
        <f t="shared" si="122"/>
        <v>0</v>
      </c>
      <c r="N129" s="13">
        <f t="shared" si="123"/>
        <v>12</v>
      </c>
    </row>
    <row r="130" spans="1:14" ht="12.75" customHeight="1" x14ac:dyDescent="0.2">
      <c r="A130" s="27" t="s">
        <v>113</v>
      </c>
      <c r="B130" s="5">
        <v>40</v>
      </c>
      <c r="C130" s="15"/>
      <c r="D130" s="15">
        <f t="shared" si="109"/>
        <v>40</v>
      </c>
      <c r="E130" s="13"/>
      <c r="F130" s="13"/>
      <c r="G130" s="13">
        <f t="shared" si="88"/>
        <v>40</v>
      </c>
      <c r="H130" s="13">
        <f t="shared" si="89"/>
        <v>0</v>
      </c>
      <c r="I130" s="13">
        <f t="shared" si="90"/>
        <v>40</v>
      </c>
      <c r="J130" s="13"/>
      <c r="K130" s="13"/>
      <c r="L130" s="13">
        <f t="shared" si="121"/>
        <v>40</v>
      </c>
      <c r="M130" s="13">
        <f t="shared" si="122"/>
        <v>0</v>
      </c>
      <c r="N130" s="13">
        <f t="shared" si="123"/>
        <v>40</v>
      </c>
    </row>
    <row r="131" spans="1:14" ht="12.75" customHeight="1" x14ac:dyDescent="0.2">
      <c r="A131" s="27" t="s">
        <v>114</v>
      </c>
      <c r="B131" s="5">
        <v>80</v>
      </c>
      <c r="C131" s="15"/>
      <c r="D131" s="15">
        <f t="shared" si="109"/>
        <v>80</v>
      </c>
      <c r="E131" s="13"/>
      <c r="F131" s="13"/>
      <c r="G131" s="13">
        <f t="shared" si="88"/>
        <v>80</v>
      </c>
      <c r="H131" s="13">
        <f t="shared" si="89"/>
        <v>0</v>
      </c>
      <c r="I131" s="13">
        <f t="shared" si="90"/>
        <v>80</v>
      </c>
      <c r="J131" s="13"/>
      <c r="K131" s="13"/>
      <c r="L131" s="13">
        <f t="shared" si="121"/>
        <v>80</v>
      </c>
      <c r="M131" s="13">
        <f t="shared" si="122"/>
        <v>0</v>
      </c>
      <c r="N131" s="13">
        <f t="shared" si="123"/>
        <v>80</v>
      </c>
    </row>
    <row r="132" spans="1:14" ht="12.75" customHeight="1" x14ac:dyDescent="0.2">
      <c r="A132" s="27" t="s">
        <v>117</v>
      </c>
      <c r="B132" s="5">
        <v>400</v>
      </c>
      <c r="C132" s="15"/>
      <c r="D132" s="15">
        <f t="shared" si="109"/>
        <v>400</v>
      </c>
      <c r="E132" s="13"/>
      <c r="F132" s="13"/>
      <c r="G132" s="13">
        <f t="shared" si="88"/>
        <v>400</v>
      </c>
      <c r="H132" s="13">
        <f t="shared" si="89"/>
        <v>0</v>
      </c>
      <c r="I132" s="13">
        <f t="shared" si="90"/>
        <v>400</v>
      </c>
      <c r="J132" s="13"/>
      <c r="K132" s="13"/>
      <c r="L132" s="13">
        <f t="shared" si="121"/>
        <v>400</v>
      </c>
      <c r="M132" s="13">
        <f t="shared" si="122"/>
        <v>0</v>
      </c>
      <c r="N132" s="13">
        <f t="shared" si="123"/>
        <v>400</v>
      </c>
    </row>
    <row r="133" spans="1:14" ht="12.75" customHeight="1" x14ac:dyDescent="0.2">
      <c r="A133" s="27" t="s">
        <v>118</v>
      </c>
      <c r="B133" s="5">
        <v>8000</v>
      </c>
      <c r="C133" s="15"/>
      <c r="D133" s="15">
        <f t="shared" si="109"/>
        <v>8000</v>
      </c>
      <c r="E133" s="13"/>
      <c r="F133" s="13"/>
      <c r="G133" s="13">
        <f t="shared" si="88"/>
        <v>8000</v>
      </c>
      <c r="H133" s="13">
        <f t="shared" si="89"/>
        <v>0</v>
      </c>
      <c r="I133" s="13">
        <f t="shared" si="90"/>
        <v>8000</v>
      </c>
      <c r="J133" s="13"/>
      <c r="K133" s="13"/>
      <c r="L133" s="13">
        <f t="shared" si="121"/>
        <v>8000</v>
      </c>
      <c r="M133" s="13">
        <f t="shared" si="122"/>
        <v>0</v>
      </c>
      <c r="N133" s="13">
        <f t="shared" si="123"/>
        <v>8000</v>
      </c>
    </row>
    <row r="134" spans="1:14" ht="12.75" customHeight="1" x14ac:dyDescent="0.2">
      <c r="A134" s="4" t="s">
        <v>159</v>
      </c>
      <c r="B134" s="5"/>
      <c r="C134" s="15"/>
      <c r="D134" s="15"/>
      <c r="E134" s="13"/>
      <c r="F134" s="13"/>
      <c r="G134" s="13"/>
      <c r="H134" s="13"/>
      <c r="I134" s="13"/>
      <c r="J134" s="13">
        <v>1241</v>
      </c>
      <c r="K134" s="13"/>
      <c r="L134" s="13">
        <f t="shared" ref="L134" si="124">+G134+J134</f>
        <v>1241</v>
      </c>
      <c r="M134" s="13">
        <f t="shared" ref="M134" si="125">+H134+K134</f>
        <v>0</v>
      </c>
      <c r="N134" s="13">
        <f t="shared" ref="N134" si="126">+L134+M134</f>
        <v>1241</v>
      </c>
    </row>
    <row r="135" spans="1:14" ht="12.75" customHeight="1" x14ac:dyDescent="0.2">
      <c r="A135" s="27" t="s">
        <v>136</v>
      </c>
      <c r="B135" s="5"/>
      <c r="C135" s="15"/>
      <c r="D135" s="15"/>
      <c r="E135" s="13">
        <v>10542</v>
      </c>
      <c r="F135" s="13"/>
      <c r="G135" s="13">
        <f t="shared" ref="G135" si="127">+B135+E135</f>
        <v>10542</v>
      </c>
      <c r="H135" s="13">
        <f t="shared" ref="H135" si="128">+C135+F135</f>
        <v>0</v>
      </c>
      <c r="I135" s="13">
        <f t="shared" ref="I135" si="129">+G135+H135</f>
        <v>10542</v>
      </c>
      <c r="J135" s="13"/>
      <c r="K135" s="13"/>
      <c r="L135" s="13">
        <f t="shared" si="121"/>
        <v>10542</v>
      </c>
      <c r="M135" s="13">
        <f t="shared" si="122"/>
        <v>0</v>
      </c>
      <c r="N135" s="13">
        <f t="shared" si="123"/>
        <v>10542</v>
      </c>
    </row>
    <row r="136" spans="1:14" ht="12.75" customHeight="1" x14ac:dyDescent="0.2">
      <c r="B136" s="15"/>
      <c r="C136" s="15"/>
      <c r="D136" s="15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1:14" ht="12.75" customHeight="1" x14ac:dyDescent="0.2">
      <c r="A137" s="28" t="s">
        <v>104</v>
      </c>
      <c r="B137" s="23">
        <f>SUM(B138:B139)</f>
        <v>70</v>
      </c>
      <c r="C137" s="23">
        <f t="shared" ref="C137:I137" si="130">SUM(C138:C139)</f>
        <v>0</v>
      </c>
      <c r="D137" s="23">
        <f t="shared" si="130"/>
        <v>70</v>
      </c>
      <c r="E137" s="23">
        <f t="shared" si="130"/>
        <v>70</v>
      </c>
      <c r="F137" s="23">
        <f t="shared" si="130"/>
        <v>0</v>
      </c>
      <c r="G137" s="23">
        <f t="shared" si="130"/>
        <v>140</v>
      </c>
      <c r="H137" s="23">
        <f t="shared" si="130"/>
        <v>0</v>
      </c>
      <c r="I137" s="23">
        <f t="shared" si="130"/>
        <v>140</v>
      </c>
      <c r="J137" s="23">
        <f t="shared" ref="J137:N137" si="131">SUM(J138:J139)</f>
        <v>0</v>
      </c>
      <c r="K137" s="23">
        <f t="shared" si="131"/>
        <v>0</v>
      </c>
      <c r="L137" s="23">
        <f t="shared" si="131"/>
        <v>140</v>
      </c>
      <c r="M137" s="23">
        <f t="shared" si="131"/>
        <v>0</v>
      </c>
      <c r="N137" s="23">
        <f t="shared" si="131"/>
        <v>140</v>
      </c>
    </row>
    <row r="138" spans="1:14" ht="12.75" customHeight="1" x14ac:dyDescent="0.2">
      <c r="A138" s="27" t="s">
        <v>105</v>
      </c>
      <c r="B138" s="15">
        <v>70</v>
      </c>
      <c r="C138" s="15"/>
      <c r="D138" s="15">
        <f t="shared" si="109"/>
        <v>70</v>
      </c>
      <c r="E138" s="13"/>
      <c r="F138" s="13"/>
      <c r="G138" s="13">
        <f t="shared" si="88"/>
        <v>70</v>
      </c>
      <c r="H138" s="13">
        <f t="shared" si="89"/>
        <v>0</v>
      </c>
      <c r="I138" s="13">
        <f t="shared" si="90"/>
        <v>70</v>
      </c>
      <c r="J138" s="13"/>
      <c r="K138" s="13"/>
      <c r="L138" s="13">
        <f t="shared" ref="L138:L139" si="132">+G138+J138</f>
        <v>70</v>
      </c>
      <c r="M138" s="13">
        <f t="shared" ref="M138:M139" si="133">+H138+K138</f>
        <v>0</v>
      </c>
      <c r="N138" s="13">
        <f t="shared" ref="N138:N139" si="134">+L138+M138</f>
        <v>70</v>
      </c>
    </row>
    <row r="139" spans="1:14" ht="12.75" customHeight="1" x14ac:dyDescent="0.2">
      <c r="A139" s="27" t="s">
        <v>136</v>
      </c>
      <c r="B139" s="15"/>
      <c r="C139" s="15"/>
      <c r="D139" s="15"/>
      <c r="E139" s="13">
        <v>70</v>
      </c>
      <c r="F139" s="13"/>
      <c r="G139" s="13">
        <f t="shared" ref="G139" si="135">+B139+E139</f>
        <v>70</v>
      </c>
      <c r="H139" s="13">
        <f t="shared" ref="H139" si="136">+C139+F139</f>
        <v>0</v>
      </c>
      <c r="I139" s="13">
        <f t="shared" ref="I139" si="137">+G139+H139</f>
        <v>70</v>
      </c>
      <c r="J139" s="13"/>
      <c r="K139" s="13"/>
      <c r="L139" s="13">
        <f t="shared" si="132"/>
        <v>70</v>
      </c>
      <c r="M139" s="13">
        <f t="shared" si="133"/>
        <v>0</v>
      </c>
      <c r="N139" s="13">
        <f t="shared" si="134"/>
        <v>70</v>
      </c>
    </row>
    <row r="140" spans="1:14" ht="12.75" customHeight="1" x14ac:dyDescent="0.2">
      <c r="B140" s="19"/>
      <c r="C140" s="19"/>
      <c r="D140" s="19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1:14" ht="12.75" customHeight="1" x14ac:dyDescent="0.2">
      <c r="A141" s="3" t="s">
        <v>30</v>
      </c>
      <c r="B141" s="20">
        <f t="shared" ref="B141:N141" si="138">SUM(B142:B142)</f>
        <v>6000</v>
      </c>
      <c r="C141" s="20">
        <f t="shared" si="138"/>
        <v>0</v>
      </c>
      <c r="D141" s="20">
        <f t="shared" si="138"/>
        <v>6000</v>
      </c>
      <c r="E141" s="20">
        <f t="shared" si="138"/>
        <v>0</v>
      </c>
      <c r="F141" s="20">
        <f t="shared" si="138"/>
        <v>0</v>
      </c>
      <c r="G141" s="20">
        <f t="shared" si="138"/>
        <v>6000</v>
      </c>
      <c r="H141" s="20">
        <f t="shared" si="138"/>
        <v>0</v>
      </c>
      <c r="I141" s="20">
        <f t="shared" si="138"/>
        <v>6000</v>
      </c>
      <c r="J141" s="20">
        <f t="shared" si="138"/>
        <v>0</v>
      </c>
      <c r="K141" s="20">
        <f t="shared" si="138"/>
        <v>0</v>
      </c>
      <c r="L141" s="20">
        <f t="shared" si="138"/>
        <v>6000</v>
      </c>
      <c r="M141" s="20">
        <f t="shared" si="138"/>
        <v>0</v>
      </c>
      <c r="N141" s="20">
        <f t="shared" si="138"/>
        <v>6000</v>
      </c>
    </row>
    <row r="142" spans="1:14" ht="12.75" customHeight="1" x14ac:dyDescent="0.2">
      <c r="A142" s="5" t="s">
        <v>36</v>
      </c>
      <c r="B142" s="19">
        <v>6000</v>
      </c>
      <c r="C142" s="19"/>
      <c r="D142" s="19">
        <f>SUM(B142:C142)</f>
        <v>6000</v>
      </c>
      <c r="E142" s="13"/>
      <c r="F142" s="13"/>
      <c r="G142" s="13">
        <f t="shared" si="88"/>
        <v>6000</v>
      </c>
      <c r="H142" s="13">
        <f t="shared" si="89"/>
        <v>0</v>
      </c>
      <c r="I142" s="13">
        <f t="shared" si="90"/>
        <v>6000</v>
      </c>
      <c r="J142" s="13"/>
      <c r="K142" s="13"/>
      <c r="L142" s="13">
        <f t="shared" ref="L142" si="139">+G142+J142</f>
        <v>6000</v>
      </c>
      <c r="M142" s="13">
        <f t="shared" ref="M142" si="140">+H142+K142</f>
        <v>0</v>
      </c>
      <c r="N142" s="13">
        <f t="shared" ref="N142" si="141">+L142+M142</f>
        <v>6000</v>
      </c>
    </row>
    <row r="143" spans="1:14" ht="12.75" customHeight="1" x14ac:dyDescent="0.2">
      <c r="B143" s="15"/>
      <c r="C143" s="15"/>
      <c r="D143" s="19"/>
      <c r="E143" s="13"/>
      <c r="F143" s="13"/>
      <c r="G143" s="13"/>
      <c r="H143" s="13"/>
      <c r="I143" s="13"/>
      <c r="J143" s="13"/>
      <c r="K143" s="13"/>
      <c r="L143" s="13"/>
      <c r="M143" s="13"/>
      <c r="N143" s="13"/>
    </row>
    <row r="144" spans="1:14" ht="12.75" customHeight="1" x14ac:dyDescent="0.2">
      <c r="A144" s="2" t="s">
        <v>134</v>
      </c>
      <c r="B144" s="23">
        <f>+B145</f>
        <v>0</v>
      </c>
      <c r="C144" s="23">
        <f t="shared" ref="C144:N144" si="142">+C145</f>
        <v>0</v>
      </c>
      <c r="D144" s="23">
        <f t="shared" si="142"/>
        <v>0</v>
      </c>
      <c r="E144" s="23">
        <f t="shared" si="142"/>
        <v>918</v>
      </c>
      <c r="F144" s="23">
        <f t="shared" si="142"/>
        <v>0</v>
      </c>
      <c r="G144" s="23">
        <f t="shared" si="142"/>
        <v>918</v>
      </c>
      <c r="H144" s="23">
        <f t="shared" si="142"/>
        <v>0</v>
      </c>
      <c r="I144" s="23">
        <f t="shared" si="142"/>
        <v>918</v>
      </c>
      <c r="J144" s="23">
        <f t="shared" si="142"/>
        <v>0</v>
      </c>
      <c r="K144" s="23">
        <f t="shared" si="142"/>
        <v>0</v>
      </c>
      <c r="L144" s="23">
        <f t="shared" si="142"/>
        <v>918</v>
      </c>
      <c r="M144" s="23">
        <f t="shared" si="142"/>
        <v>0</v>
      </c>
      <c r="N144" s="23">
        <f t="shared" si="142"/>
        <v>918</v>
      </c>
    </row>
    <row r="145" spans="1:14" ht="12.75" customHeight="1" x14ac:dyDescent="0.2">
      <c r="A145" s="4" t="s">
        <v>135</v>
      </c>
      <c r="B145" s="15"/>
      <c r="C145" s="15"/>
      <c r="D145" s="19"/>
      <c r="E145" s="13">
        <v>918</v>
      </c>
      <c r="F145" s="13"/>
      <c r="G145" s="13">
        <f t="shared" ref="G145" si="143">+B145+E145</f>
        <v>918</v>
      </c>
      <c r="H145" s="13">
        <f t="shared" ref="H145" si="144">+C145+F145</f>
        <v>0</v>
      </c>
      <c r="I145" s="13">
        <f t="shared" ref="I145" si="145">+G145+H145</f>
        <v>918</v>
      </c>
      <c r="J145" s="13"/>
      <c r="K145" s="13"/>
      <c r="L145" s="13">
        <f t="shared" ref="L145" si="146">+G145+J145</f>
        <v>918</v>
      </c>
      <c r="M145" s="13">
        <f t="shared" ref="M145" si="147">+H145+K145</f>
        <v>0</v>
      </c>
      <c r="N145" s="13">
        <f t="shared" ref="N145" si="148">+L145+M145</f>
        <v>918</v>
      </c>
    </row>
    <row r="146" spans="1:14" ht="12.75" customHeight="1" x14ac:dyDescent="0.2">
      <c r="B146" s="15"/>
      <c r="C146" s="15"/>
      <c r="D146" s="19"/>
      <c r="E146" s="13"/>
      <c r="F146" s="13"/>
      <c r="G146" s="13"/>
      <c r="H146" s="13"/>
      <c r="I146" s="13"/>
      <c r="J146" s="13"/>
      <c r="K146" s="13"/>
      <c r="L146" s="13"/>
      <c r="M146" s="13"/>
      <c r="N146" s="13"/>
    </row>
    <row r="147" spans="1:14" ht="12.75" customHeight="1" x14ac:dyDescent="0.2">
      <c r="A147" s="3" t="s">
        <v>150</v>
      </c>
      <c r="B147" s="23">
        <f>SUM(B148:B149)</f>
        <v>0</v>
      </c>
      <c r="C147" s="23">
        <f t="shared" ref="C147:N147" si="149">SUM(C148:C149)</f>
        <v>0</v>
      </c>
      <c r="D147" s="23">
        <f t="shared" si="149"/>
        <v>0</v>
      </c>
      <c r="E147" s="23">
        <f t="shared" si="149"/>
        <v>0</v>
      </c>
      <c r="F147" s="23">
        <f t="shared" si="149"/>
        <v>0</v>
      </c>
      <c r="G147" s="23">
        <f t="shared" si="149"/>
        <v>0</v>
      </c>
      <c r="H147" s="23">
        <f t="shared" si="149"/>
        <v>0</v>
      </c>
      <c r="I147" s="23">
        <f t="shared" si="149"/>
        <v>0</v>
      </c>
      <c r="J147" s="23">
        <f t="shared" si="149"/>
        <v>0</v>
      </c>
      <c r="K147" s="23">
        <f t="shared" si="149"/>
        <v>940</v>
      </c>
      <c r="L147" s="23">
        <f t="shared" si="149"/>
        <v>0</v>
      </c>
      <c r="M147" s="23">
        <f t="shared" si="149"/>
        <v>940</v>
      </c>
      <c r="N147" s="23">
        <f t="shared" si="149"/>
        <v>940</v>
      </c>
    </row>
    <row r="148" spans="1:14" ht="12.75" customHeight="1" x14ac:dyDescent="0.2">
      <c r="A148" s="4" t="s">
        <v>151</v>
      </c>
      <c r="B148" s="15"/>
      <c r="C148" s="15"/>
      <c r="D148" s="19"/>
      <c r="E148" s="13"/>
      <c r="F148" s="13"/>
      <c r="G148" s="13"/>
      <c r="H148" s="13"/>
      <c r="I148" s="13"/>
      <c r="J148" s="13"/>
      <c r="K148" s="13">
        <v>279</v>
      </c>
      <c r="L148" s="13">
        <f t="shared" ref="L148" si="150">+G148+J148</f>
        <v>0</v>
      </c>
      <c r="M148" s="13">
        <f t="shared" ref="M148" si="151">+H148+K148</f>
        <v>279</v>
      </c>
      <c r="N148" s="13">
        <f t="shared" ref="N148" si="152">+L148+M148</f>
        <v>279</v>
      </c>
    </row>
    <row r="149" spans="1:14" ht="12.75" customHeight="1" x14ac:dyDescent="0.2">
      <c r="A149" s="4" t="s">
        <v>156</v>
      </c>
      <c r="B149" s="15"/>
      <c r="C149" s="15"/>
      <c r="D149" s="19"/>
      <c r="E149" s="13"/>
      <c r="F149" s="13"/>
      <c r="G149" s="13"/>
      <c r="H149" s="13"/>
      <c r="I149" s="13"/>
      <c r="J149" s="13"/>
      <c r="K149" s="13">
        <v>661</v>
      </c>
      <c r="L149" s="13">
        <f t="shared" ref="L149" si="153">+G149+J149</f>
        <v>0</v>
      </c>
      <c r="M149" s="13">
        <f t="shared" ref="M149" si="154">+H149+K149</f>
        <v>661</v>
      </c>
      <c r="N149" s="13">
        <f t="shared" ref="N149" si="155">+L149+M149</f>
        <v>661</v>
      </c>
    </row>
    <row r="150" spans="1:14" ht="12.75" customHeight="1" x14ac:dyDescent="0.2">
      <c r="B150" s="15"/>
      <c r="C150" s="15"/>
      <c r="D150" s="19"/>
      <c r="E150" s="13"/>
      <c r="F150" s="13"/>
      <c r="G150" s="13"/>
      <c r="H150" s="13"/>
      <c r="I150" s="13"/>
      <c r="J150" s="13"/>
      <c r="K150" s="13"/>
      <c r="L150" s="13"/>
      <c r="M150" s="13"/>
      <c r="N150" s="13"/>
    </row>
    <row r="151" spans="1:14" ht="12.75" customHeight="1" x14ac:dyDescent="0.2">
      <c r="A151" s="2" t="s">
        <v>40</v>
      </c>
      <c r="B151" s="23">
        <f>SUM(B152:B152)</f>
        <v>2000</v>
      </c>
      <c r="C151" s="23">
        <f>SUM(C152:C152)</f>
        <v>0</v>
      </c>
      <c r="D151" s="23">
        <f>SUM(D152:D152)</f>
        <v>2000</v>
      </c>
      <c r="E151" s="23">
        <f t="shared" ref="E151:N151" si="156">SUM(E152:E152)</f>
        <v>0</v>
      </c>
      <c r="F151" s="23">
        <f t="shared" si="156"/>
        <v>0</v>
      </c>
      <c r="G151" s="23">
        <f t="shared" si="156"/>
        <v>2000</v>
      </c>
      <c r="H151" s="23">
        <f t="shared" si="156"/>
        <v>0</v>
      </c>
      <c r="I151" s="23">
        <f t="shared" si="156"/>
        <v>2000</v>
      </c>
      <c r="J151" s="23">
        <f t="shared" si="156"/>
        <v>0</v>
      </c>
      <c r="K151" s="23">
        <f t="shared" si="156"/>
        <v>0</v>
      </c>
      <c r="L151" s="23">
        <f t="shared" si="156"/>
        <v>2000</v>
      </c>
      <c r="M151" s="23">
        <f t="shared" si="156"/>
        <v>0</v>
      </c>
      <c r="N151" s="23">
        <f t="shared" si="156"/>
        <v>2000</v>
      </c>
    </row>
    <row r="152" spans="1:14" ht="12.75" customHeight="1" x14ac:dyDescent="0.2">
      <c r="A152" s="4" t="s">
        <v>42</v>
      </c>
      <c r="B152" s="15">
        <v>2000</v>
      </c>
      <c r="C152" s="15"/>
      <c r="D152" s="19">
        <f>SUM(B152:C152)</f>
        <v>2000</v>
      </c>
      <c r="E152" s="13"/>
      <c r="F152" s="13"/>
      <c r="G152" s="13">
        <f t="shared" si="88"/>
        <v>2000</v>
      </c>
      <c r="H152" s="13">
        <f t="shared" si="89"/>
        <v>0</v>
      </c>
      <c r="I152" s="13">
        <f t="shared" si="90"/>
        <v>2000</v>
      </c>
      <c r="J152" s="13"/>
      <c r="K152" s="13"/>
      <c r="L152" s="13">
        <f t="shared" ref="L152" si="157">+G152+J152</f>
        <v>2000</v>
      </c>
      <c r="M152" s="13">
        <f t="shared" ref="M152" si="158">+H152+K152</f>
        <v>0</v>
      </c>
      <c r="N152" s="13">
        <f t="shared" ref="N152" si="159">+L152+M152</f>
        <v>2000</v>
      </c>
    </row>
    <row r="153" spans="1:14" x14ac:dyDescent="0.2">
      <c r="B153" s="15"/>
      <c r="C153" s="15"/>
      <c r="D153" s="19"/>
      <c r="E153" s="13"/>
      <c r="F153" s="13"/>
      <c r="G153" s="13"/>
      <c r="H153" s="13"/>
      <c r="I153" s="13"/>
      <c r="J153" s="13"/>
      <c r="K153" s="13"/>
      <c r="L153" s="13"/>
      <c r="M153" s="13"/>
      <c r="N153" s="13"/>
    </row>
    <row r="154" spans="1:14" x14ac:dyDescent="0.2">
      <c r="A154" s="2" t="s">
        <v>132</v>
      </c>
      <c r="B154" s="23">
        <f>+B155</f>
        <v>0</v>
      </c>
      <c r="C154" s="23">
        <f t="shared" ref="C154:N154" si="160">+C155</f>
        <v>0</v>
      </c>
      <c r="D154" s="23">
        <f t="shared" si="160"/>
        <v>0</v>
      </c>
      <c r="E154" s="23">
        <f t="shared" si="160"/>
        <v>2413</v>
      </c>
      <c r="F154" s="23">
        <f t="shared" si="160"/>
        <v>0</v>
      </c>
      <c r="G154" s="23">
        <f t="shared" si="160"/>
        <v>2413</v>
      </c>
      <c r="H154" s="23">
        <f t="shared" si="160"/>
        <v>0</v>
      </c>
      <c r="I154" s="23">
        <f t="shared" si="160"/>
        <v>2413</v>
      </c>
      <c r="J154" s="23">
        <f t="shared" si="160"/>
        <v>0</v>
      </c>
      <c r="K154" s="23">
        <f t="shared" si="160"/>
        <v>0</v>
      </c>
      <c r="L154" s="23">
        <f t="shared" si="160"/>
        <v>2413</v>
      </c>
      <c r="M154" s="23">
        <f t="shared" si="160"/>
        <v>0</v>
      </c>
      <c r="N154" s="23">
        <f t="shared" si="160"/>
        <v>2413</v>
      </c>
    </row>
    <row r="155" spans="1:14" x14ac:dyDescent="0.2">
      <c r="A155" s="29" t="s">
        <v>133</v>
      </c>
      <c r="B155" s="15"/>
      <c r="C155" s="15"/>
      <c r="D155" s="19"/>
      <c r="E155" s="13">
        <v>2413</v>
      </c>
      <c r="F155" s="13"/>
      <c r="G155" s="13">
        <f t="shared" ref="G155" si="161">+B155+E155</f>
        <v>2413</v>
      </c>
      <c r="H155" s="13">
        <f t="shared" ref="H155" si="162">+C155+F155</f>
        <v>0</v>
      </c>
      <c r="I155" s="13">
        <f t="shared" ref="I155" si="163">+G155+H155</f>
        <v>2413</v>
      </c>
      <c r="J155" s="13"/>
      <c r="K155" s="13"/>
      <c r="L155" s="13">
        <f t="shared" ref="L155" si="164">+G155+J155</f>
        <v>2413</v>
      </c>
      <c r="M155" s="13">
        <f t="shared" ref="M155" si="165">+H155+K155</f>
        <v>0</v>
      </c>
      <c r="N155" s="13">
        <f t="shared" ref="N155" si="166">+L155+M155</f>
        <v>2413</v>
      </c>
    </row>
    <row r="156" spans="1:14" x14ac:dyDescent="0.2">
      <c r="B156" s="15"/>
      <c r="C156" s="15"/>
      <c r="D156" s="19"/>
      <c r="E156" s="13"/>
      <c r="F156" s="13"/>
      <c r="G156" s="13"/>
      <c r="H156" s="13"/>
      <c r="I156" s="13"/>
      <c r="J156" s="13"/>
      <c r="K156" s="13"/>
      <c r="L156" s="13"/>
      <c r="M156" s="13"/>
      <c r="N156" s="13"/>
    </row>
    <row r="157" spans="1:14" x14ac:dyDescent="0.2">
      <c r="A157" s="2" t="s">
        <v>95</v>
      </c>
      <c r="B157" s="23">
        <f t="shared" ref="B157:N157" si="167">+B158</f>
        <v>0</v>
      </c>
      <c r="C157" s="23">
        <f t="shared" si="167"/>
        <v>305000</v>
      </c>
      <c r="D157" s="23">
        <f t="shared" si="167"/>
        <v>305000</v>
      </c>
      <c r="E157" s="23">
        <f t="shared" si="167"/>
        <v>0</v>
      </c>
      <c r="F157" s="23">
        <f t="shared" si="167"/>
        <v>0</v>
      </c>
      <c r="G157" s="23">
        <f t="shared" si="167"/>
        <v>0</v>
      </c>
      <c r="H157" s="23">
        <f t="shared" si="167"/>
        <v>305000</v>
      </c>
      <c r="I157" s="23">
        <f t="shared" si="167"/>
        <v>305000</v>
      </c>
      <c r="J157" s="23">
        <f t="shared" si="167"/>
        <v>0</v>
      </c>
      <c r="K157" s="23">
        <f t="shared" si="167"/>
        <v>0</v>
      </c>
      <c r="L157" s="23">
        <f t="shared" si="167"/>
        <v>0</v>
      </c>
      <c r="M157" s="23">
        <f t="shared" si="167"/>
        <v>305000</v>
      </c>
      <c r="N157" s="23">
        <f t="shared" si="167"/>
        <v>305000</v>
      </c>
    </row>
    <row r="158" spans="1:14" x14ac:dyDescent="0.2">
      <c r="A158" s="16" t="s">
        <v>94</v>
      </c>
      <c r="B158" s="15"/>
      <c r="C158" s="15">
        <v>305000</v>
      </c>
      <c r="D158" s="26">
        <f>SUM(B158:C158)</f>
        <v>305000</v>
      </c>
      <c r="E158" s="13"/>
      <c r="F158" s="13"/>
      <c r="G158" s="13">
        <f t="shared" si="88"/>
        <v>0</v>
      </c>
      <c r="H158" s="13">
        <f t="shared" si="89"/>
        <v>305000</v>
      </c>
      <c r="I158" s="13">
        <f t="shared" si="90"/>
        <v>305000</v>
      </c>
      <c r="J158" s="13"/>
      <c r="K158" s="13"/>
      <c r="L158" s="13">
        <f t="shared" ref="L158" si="168">+G158+J158</f>
        <v>0</v>
      </c>
      <c r="M158" s="13">
        <f t="shared" ref="M158" si="169">+H158+K158</f>
        <v>305000</v>
      </c>
      <c r="N158" s="13">
        <f t="shared" ref="N158" si="170">+L158+M158</f>
        <v>305000</v>
      </c>
    </row>
    <row r="159" spans="1:14" x14ac:dyDescent="0.2">
      <c r="B159" s="15"/>
      <c r="C159" s="15"/>
      <c r="D159" s="19"/>
      <c r="E159" s="13"/>
      <c r="F159" s="13"/>
      <c r="G159" s="13"/>
      <c r="H159" s="13"/>
      <c r="I159" s="13"/>
      <c r="J159" s="13"/>
      <c r="K159" s="13"/>
      <c r="L159" s="13"/>
      <c r="M159" s="13"/>
      <c r="N159" s="13"/>
    </row>
    <row r="160" spans="1:14" x14ac:dyDescent="0.2">
      <c r="A160" s="8" t="s">
        <v>9</v>
      </c>
      <c r="B160" s="24">
        <f t="shared" ref="B160:I160" si="171">SUM(B162)</f>
        <v>9355</v>
      </c>
      <c r="C160" s="24">
        <f t="shared" si="171"/>
        <v>0</v>
      </c>
      <c r="D160" s="24">
        <f t="shared" si="171"/>
        <v>9355</v>
      </c>
      <c r="E160" s="24">
        <f t="shared" si="171"/>
        <v>2591</v>
      </c>
      <c r="F160" s="24">
        <f t="shared" si="171"/>
        <v>0</v>
      </c>
      <c r="G160" s="24">
        <f t="shared" si="171"/>
        <v>11946</v>
      </c>
      <c r="H160" s="24">
        <f t="shared" si="171"/>
        <v>0</v>
      </c>
      <c r="I160" s="24">
        <f t="shared" si="171"/>
        <v>11946</v>
      </c>
      <c r="J160" s="24">
        <f t="shared" ref="J160:N160" si="172">SUM(J162)</f>
        <v>0</v>
      </c>
      <c r="K160" s="24">
        <f t="shared" si="172"/>
        <v>0</v>
      </c>
      <c r="L160" s="24">
        <f t="shared" si="172"/>
        <v>11946</v>
      </c>
      <c r="M160" s="24">
        <f t="shared" si="172"/>
        <v>0</v>
      </c>
      <c r="N160" s="24">
        <f t="shared" si="172"/>
        <v>11946</v>
      </c>
    </row>
    <row r="161" spans="1:14" x14ac:dyDescent="0.2">
      <c r="A161" s="2" t="s">
        <v>15</v>
      </c>
      <c r="B161" s="15"/>
      <c r="C161" s="15"/>
      <c r="D161" s="19"/>
      <c r="E161" s="13"/>
      <c r="F161" s="13"/>
      <c r="G161" s="13"/>
      <c r="H161" s="13"/>
      <c r="I161" s="13"/>
      <c r="J161" s="13"/>
      <c r="K161" s="13"/>
      <c r="L161" s="13"/>
      <c r="M161" s="13"/>
      <c r="N161" s="13"/>
    </row>
    <row r="162" spans="1:14" x14ac:dyDescent="0.2">
      <c r="A162" s="12" t="s">
        <v>60</v>
      </c>
      <c r="B162" s="20">
        <f>SUM(B163:B169)</f>
        <v>9355</v>
      </c>
      <c r="C162" s="20">
        <f>SUM(C163:C169)</f>
        <v>0</v>
      </c>
      <c r="D162" s="20">
        <f>SUM(D163:D169)</f>
        <v>9355</v>
      </c>
      <c r="E162" s="20">
        <f t="shared" ref="E162:I162" si="173">SUM(E163:E169)</f>
        <v>2591</v>
      </c>
      <c r="F162" s="20">
        <f t="shared" si="173"/>
        <v>0</v>
      </c>
      <c r="G162" s="20">
        <f t="shared" si="173"/>
        <v>11946</v>
      </c>
      <c r="H162" s="20">
        <f t="shared" si="173"/>
        <v>0</v>
      </c>
      <c r="I162" s="20">
        <f t="shared" si="173"/>
        <v>11946</v>
      </c>
      <c r="J162" s="20">
        <f t="shared" ref="J162:N162" si="174">SUM(J163:J169)</f>
        <v>0</v>
      </c>
      <c r="K162" s="20">
        <f t="shared" si="174"/>
        <v>0</v>
      </c>
      <c r="L162" s="20">
        <f t="shared" si="174"/>
        <v>11946</v>
      </c>
      <c r="M162" s="20">
        <f t="shared" si="174"/>
        <v>0</v>
      </c>
      <c r="N162" s="20">
        <f t="shared" si="174"/>
        <v>11946</v>
      </c>
    </row>
    <row r="163" spans="1:14" x14ac:dyDescent="0.2">
      <c r="A163" s="16" t="s">
        <v>59</v>
      </c>
      <c r="B163" s="15">
        <v>2475</v>
      </c>
      <c r="C163" s="15"/>
      <c r="D163" s="19">
        <f t="shared" ref="D163:D168" si="175">SUM(B163:C163)</f>
        <v>2475</v>
      </c>
      <c r="E163" s="13"/>
      <c r="F163" s="13"/>
      <c r="G163" s="13">
        <f t="shared" si="88"/>
        <v>2475</v>
      </c>
      <c r="H163" s="13">
        <f t="shared" si="89"/>
        <v>0</v>
      </c>
      <c r="I163" s="13">
        <f t="shared" si="90"/>
        <v>2475</v>
      </c>
      <c r="J163" s="13"/>
      <c r="K163" s="13"/>
      <c r="L163" s="13">
        <f t="shared" ref="L163:L169" si="176">+G163+J163</f>
        <v>2475</v>
      </c>
      <c r="M163" s="13">
        <f t="shared" ref="M163:M169" si="177">+H163+K163</f>
        <v>0</v>
      </c>
      <c r="N163" s="13">
        <f t="shared" ref="N163:N169" si="178">+L163+M163</f>
        <v>2475</v>
      </c>
    </row>
    <row r="164" spans="1:14" x14ac:dyDescent="0.2">
      <c r="A164" s="16" t="s">
        <v>44</v>
      </c>
      <c r="B164" s="15">
        <v>500</v>
      </c>
      <c r="C164" s="15"/>
      <c r="D164" s="19">
        <f t="shared" si="175"/>
        <v>500</v>
      </c>
      <c r="E164" s="13"/>
      <c r="F164" s="13"/>
      <c r="G164" s="13">
        <f t="shared" si="88"/>
        <v>500</v>
      </c>
      <c r="H164" s="13">
        <f t="shared" si="89"/>
        <v>0</v>
      </c>
      <c r="I164" s="13">
        <f t="shared" si="90"/>
        <v>500</v>
      </c>
      <c r="J164" s="13"/>
      <c r="K164" s="13"/>
      <c r="L164" s="13">
        <f t="shared" si="176"/>
        <v>500</v>
      </c>
      <c r="M164" s="13">
        <f t="shared" si="177"/>
        <v>0</v>
      </c>
      <c r="N164" s="13">
        <f t="shared" si="178"/>
        <v>500</v>
      </c>
    </row>
    <row r="165" spans="1:14" x14ac:dyDescent="0.2">
      <c r="A165" s="4" t="s">
        <v>18</v>
      </c>
      <c r="B165" s="15">
        <v>5000</v>
      </c>
      <c r="C165" s="15"/>
      <c r="D165" s="19">
        <f t="shared" si="175"/>
        <v>5000</v>
      </c>
      <c r="E165" s="13"/>
      <c r="F165" s="13"/>
      <c r="G165" s="13">
        <f t="shared" si="88"/>
        <v>5000</v>
      </c>
      <c r="H165" s="13">
        <f t="shared" si="89"/>
        <v>0</v>
      </c>
      <c r="I165" s="13">
        <f t="shared" si="90"/>
        <v>5000</v>
      </c>
      <c r="J165" s="13"/>
      <c r="K165" s="13"/>
      <c r="L165" s="13">
        <f t="shared" si="176"/>
        <v>5000</v>
      </c>
      <c r="M165" s="13">
        <f t="shared" si="177"/>
        <v>0</v>
      </c>
      <c r="N165" s="13">
        <f t="shared" si="178"/>
        <v>5000</v>
      </c>
    </row>
    <row r="166" spans="1:14" x14ac:dyDescent="0.2">
      <c r="A166" s="4" t="s">
        <v>21</v>
      </c>
      <c r="B166" s="15">
        <v>1000</v>
      </c>
      <c r="C166" s="15"/>
      <c r="D166" s="19">
        <f t="shared" si="175"/>
        <v>1000</v>
      </c>
      <c r="E166" s="13"/>
      <c r="F166" s="13"/>
      <c r="G166" s="13">
        <f t="shared" si="88"/>
        <v>1000</v>
      </c>
      <c r="H166" s="13">
        <f t="shared" si="89"/>
        <v>0</v>
      </c>
      <c r="I166" s="13">
        <f t="shared" si="90"/>
        <v>1000</v>
      </c>
      <c r="J166" s="13"/>
      <c r="K166" s="13"/>
      <c r="L166" s="13">
        <f t="shared" si="176"/>
        <v>1000</v>
      </c>
      <c r="M166" s="13">
        <f t="shared" si="177"/>
        <v>0</v>
      </c>
      <c r="N166" s="13">
        <f t="shared" si="178"/>
        <v>1000</v>
      </c>
    </row>
    <row r="167" spans="1:14" x14ac:dyDescent="0.2">
      <c r="A167" s="4" t="s">
        <v>65</v>
      </c>
      <c r="B167" s="15">
        <v>350</v>
      </c>
      <c r="C167" s="15"/>
      <c r="D167" s="19">
        <f t="shared" si="175"/>
        <v>350</v>
      </c>
      <c r="E167" s="13"/>
      <c r="F167" s="13"/>
      <c r="G167" s="13">
        <f t="shared" si="88"/>
        <v>350</v>
      </c>
      <c r="H167" s="13">
        <f t="shared" si="89"/>
        <v>0</v>
      </c>
      <c r="I167" s="13">
        <f t="shared" si="90"/>
        <v>350</v>
      </c>
      <c r="J167" s="13"/>
      <c r="K167" s="13"/>
      <c r="L167" s="13">
        <f t="shared" si="176"/>
        <v>350</v>
      </c>
      <c r="M167" s="13">
        <f t="shared" si="177"/>
        <v>0</v>
      </c>
      <c r="N167" s="13">
        <f t="shared" si="178"/>
        <v>350</v>
      </c>
    </row>
    <row r="168" spans="1:14" x14ac:dyDescent="0.2">
      <c r="A168" s="4" t="s">
        <v>66</v>
      </c>
      <c r="B168" s="15">
        <v>30</v>
      </c>
      <c r="C168" s="15"/>
      <c r="D168" s="19">
        <f t="shared" si="175"/>
        <v>30</v>
      </c>
      <c r="E168" s="13"/>
      <c r="F168" s="13"/>
      <c r="G168" s="13">
        <f t="shared" si="88"/>
        <v>30</v>
      </c>
      <c r="H168" s="13">
        <f t="shared" si="89"/>
        <v>0</v>
      </c>
      <c r="I168" s="13">
        <f t="shared" si="90"/>
        <v>30</v>
      </c>
      <c r="J168" s="13"/>
      <c r="K168" s="13"/>
      <c r="L168" s="13">
        <f t="shared" si="176"/>
        <v>30</v>
      </c>
      <c r="M168" s="13">
        <f t="shared" si="177"/>
        <v>0</v>
      </c>
      <c r="N168" s="13">
        <f t="shared" si="178"/>
        <v>30</v>
      </c>
    </row>
    <row r="169" spans="1:14" x14ac:dyDescent="0.2">
      <c r="A169" s="4" t="s">
        <v>137</v>
      </c>
      <c r="B169" s="15"/>
      <c r="C169" s="15"/>
      <c r="D169" s="19"/>
      <c r="E169" s="13">
        <v>2591</v>
      </c>
      <c r="F169" s="13"/>
      <c r="G169" s="13">
        <f t="shared" ref="G169" si="179">+B169+E169</f>
        <v>2591</v>
      </c>
      <c r="H169" s="13">
        <f t="shared" ref="H169" si="180">+C169+F169</f>
        <v>0</v>
      </c>
      <c r="I169" s="13">
        <f t="shared" ref="I169" si="181">+G169+H169</f>
        <v>2591</v>
      </c>
      <c r="J169" s="13"/>
      <c r="K169" s="13"/>
      <c r="L169" s="13">
        <f t="shared" si="176"/>
        <v>2591</v>
      </c>
      <c r="M169" s="13">
        <f t="shared" si="177"/>
        <v>0</v>
      </c>
      <c r="N169" s="13">
        <f t="shared" si="178"/>
        <v>2591</v>
      </c>
    </row>
    <row r="170" spans="1:14" x14ac:dyDescent="0.2">
      <c r="B170" s="15"/>
      <c r="C170" s="15"/>
      <c r="D170" s="19"/>
      <c r="E170" s="13"/>
      <c r="F170" s="13"/>
      <c r="G170" s="13"/>
      <c r="H170" s="13"/>
      <c r="I170" s="13"/>
      <c r="J170" s="13"/>
      <c r="K170" s="13"/>
      <c r="L170" s="13"/>
      <c r="M170" s="13"/>
      <c r="N170" s="13"/>
    </row>
    <row r="171" spans="1:14" x14ac:dyDescent="0.2">
      <c r="A171" s="8" t="s">
        <v>10</v>
      </c>
      <c r="B171" s="24">
        <f t="shared" ref="B171:I171" si="182">SUM(B172:B192)</f>
        <v>15799</v>
      </c>
      <c r="C171" s="24">
        <f t="shared" si="182"/>
        <v>636</v>
      </c>
      <c r="D171" s="24">
        <f t="shared" si="182"/>
        <v>16435</v>
      </c>
      <c r="E171" s="24">
        <f t="shared" si="182"/>
        <v>734</v>
      </c>
      <c r="F171" s="24">
        <f t="shared" si="182"/>
        <v>0</v>
      </c>
      <c r="G171" s="24">
        <f t="shared" si="182"/>
        <v>16533</v>
      </c>
      <c r="H171" s="24">
        <f t="shared" si="182"/>
        <v>636</v>
      </c>
      <c r="I171" s="24">
        <f t="shared" si="182"/>
        <v>17169</v>
      </c>
      <c r="J171" s="24">
        <f t="shared" ref="J171" si="183">SUM(J172:J192)</f>
        <v>5838</v>
      </c>
      <c r="K171" s="24">
        <f t="shared" ref="K171" si="184">SUM(K172:K192)</f>
        <v>0</v>
      </c>
      <c r="L171" s="24">
        <f t="shared" ref="L171" si="185">SUM(L172:L192)</f>
        <v>22371</v>
      </c>
      <c r="M171" s="24">
        <f t="shared" ref="M171" si="186">SUM(M172:M192)</f>
        <v>636</v>
      </c>
      <c r="N171" s="24">
        <f t="shared" ref="N171" si="187">SUM(N172:N192)</f>
        <v>23007</v>
      </c>
    </row>
    <row r="172" spans="1:14" x14ac:dyDescent="0.2">
      <c r="A172" s="4" t="s">
        <v>142</v>
      </c>
      <c r="B172" s="26">
        <v>1441</v>
      </c>
      <c r="C172" s="26"/>
      <c r="D172" s="5">
        <f t="shared" ref="D172:D188" si="188">SUM(B172:C172)</f>
        <v>1441</v>
      </c>
      <c r="E172" s="13"/>
      <c r="F172" s="13"/>
      <c r="G172" s="13">
        <f t="shared" si="88"/>
        <v>1441</v>
      </c>
      <c r="H172" s="13">
        <f t="shared" si="89"/>
        <v>0</v>
      </c>
      <c r="I172" s="13">
        <f t="shared" si="90"/>
        <v>1441</v>
      </c>
      <c r="J172" s="13"/>
      <c r="K172" s="13"/>
      <c r="L172" s="13">
        <f t="shared" ref="L172:L191" si="189">+G172+J172</f>
        <v>1441</v>
      </c>
      <c r="M172" s="13">
        <f t="shared" ref="M172:M191" si="190">+H172+K172</f>
        <v>0</v>
      </c>
      <c r="N172" s="13">
        <f t="shared" ref="N172:N191" si="191">+L172+M172</f>
        <v>1441</v>
      </c>
    </row>
    <row r="173" spans="1:14" x14ac:dyDescent="0.2">
      <c r="A173" s="4" t="s">
        <v>26</v>
      </c>
      <c r="B173" s="26"/>
      <c r="C173" s="26"/>
      <c r="D173" s="5"/>
      <c r="E173" s="13"/>
      <c r="F173" s="13"/>
      <c r="G173" s="13"/>
      <c r="H173" s="13"/>
      <c r="I173" s="13"/>
      <c r="J173" s="13">
        <v>1208</v>
      </c>
      <c r="K173" s="13"/>
      <c r="L173" s="13">
        <f t="shared" ref="L173" si="192">+G173+J173</f>
        <v>1208</v>
      </c>
      <c r="M173" s="13">
        <f t="shared" ref="M173" si="193">+H173+K173</f>
        <v>0</v>
      </c>
      <c r="N173" s="13">
        <f t="shared" ref="N173" si="194">+L173+M173</f>
        <v>1208</v>
      </c>
    </row>
    <row r="174" spans="1:14" x14ac:dyDescent="0.2">
      <c r="A174" s="4" t="s">
        <v>143</v>
      </c>
      <c r="B174" s="26"/>
      <c r="C174" s="26"/>
      <c r="D174" s="5"/>
      <c r="E174" s="13"/>
      <c r="F174" s="13"/>
      <c r="G174" s="13"/>
      <c r="H174" s="13"/>
      <c r="I174" s="13"/>
      <c r="J174" s="13">
        <v>775</v>
      </c>
      <c r="K174" s="13"/>
      <c r="L174" s="13">
        <f t="shared" ref="L174" si="195">+G174+J174</f>
        <v>775</v>
      </c>
      <c r="M174" s="13">
        <f t="shared" ref="M174" si="196">+H174+K174</f>
        <v>0</v>
      </c>
      <c r="N174" s="13">
        <f t="shared" ref="N174" si="197">+L174+M174</f>
        <v>775</v>
      </c>
    </row>
    <row r="175" spans="1:14" x14ac:dyDescent="0.2">
      <c r="A175" s="4" t="s">
        <v>100</v>
      </c>
      <c r="B175" s="26">
        <v>1016</v>
      </c>
      <c r="C175" s="26"/>
      <c r="D175" s="5">
        <f t="shared" si="188"/>
        <v>1016</v>
      </c>
      <c r="E175" s="13"/>
      <c r="F175" s="13"/>
      <c r="G175" s="13">
        <f t="shared" si="88"/>
        <v>1016</v>
      </c>
      <c r="H175" s="13">
        <f t="shared" si="89"/>
        <v>0</v>
      </c>
      <c r="I175" s="13">
        <f t="shared" si="90"/>
        <v>1016</v>
      </c>
      <c r="J175" s="13"/>
      <c r="K175" s="13"/>
      <c r="L175" s="13">
        <f t="shared" si="189"/>
        <v>1016</v>
      </c>
      <c r="M175" s="13">
        <f t="shared" si="190"/>
        <v>0</v>
      </c>
      <c r="N175" s="13">
        <f t="shared" si="191"/>
        <v>1016</v>
      </c>
    </row>
    <row r="176" spans="1:14" x14ac:dyDescent="0.2">
      <c r="A176" s="4" t="s">
        <v>11</v>
      </c>
      <c r="B176" s="26">
        <v>988</v>
      </c>
      <c r="C176" s="26"/>
      <c r="D176" s="5">
        <f t="shared" si="188"/>
        <v>988</v>
      </c>
      <c r="E176" s="13"/>
      <c r="F176" s="13"/>
      <c r="G176" s="13">
        <f t="shared" si="88"/>
        <v>988</v>
      </c>
      <c r="H176" s="13">
        <f t="shared" si="89"/>
        <v>0</v>
      </c>
      <c r="I176" s="13">
        <f t="shared" si="90"/>
        <v>988</v>
      </c>
      <c r="J176" s="13"/>
      <c r="K176" s="13"/>
      <c r="L176" s="13">
        <f t="shared" si="189"/>
        <v>988</v>
      </c>
      <c r="M176" s="13">
        <f t="shared" si="190"/>
        <v>0</v>
      </c>
      <c r="N176" s="13">
        <f t="shared" si="191"/>
        <v>988</v>
      </c>
    </row>
    <row r="177" spans="1:14" x14ac:dyDescent="0.2">
      <c r="A177" s="4" t="s">
        <v>27</v>
      </c>
      <c r="B177" s="26">
        <v>1536</v>
      </c>
      <c r="C177" s="26"/>
      <c r="D177" s="5">
        <f t="shared" si="188"/>
        <v>1536</v>
      </c>
      <c r="E177" s="13"/>
      <c r="F177" s="13"/>
      <c r="G177" s="13">
        <f t="shared" ref="G177:G188" si="198">+B177+E177</f>
        <v>1536</v>
      </c>
      <c r="H177" s="13">
        <f t="shared" ref="H177:H188" si="199">+C177+F177</f>
        <v>0</v>
      </c>
      <c r="I177" s="13">
        <f t="shared" ref="I177:I188" si="200">+G177+H177</f>
        <v>1536</v>
      </c>
      <c r="J177" s="13"/>
      <c r="K177" s="13"/>
      <c r="L177" s="13">
        <f t="shared" si="189"/>
        <v>1536</v>
      </c>
      <c r="M177" s="13">
        <f t="shared" si="190"/>
        <v>0</v>
      </c>
      <c r="N177" s="13">
        <f t="shared" si="191"/>
        <v>1536</v>
      </c>
    </row>
    <row r="178" spans="1:14" x14ac:dyDescent="0.2">
      <c r="A178" s="4" t="s">
        <v>101</v>
      </c>
      <c r="B178" s="26">
        <v>457</v>
      </c>
      <c r="C178" s="26"/>
      <c r="D178" s="5">
        <f t="shared" si="188"/>
        <v>457</v>
      </c>
      <c r="E178" s="13"/>
      <c r="F178" s="13"/>
      <c r="G178" s="13">
        <f t="shared" si="198"/>
        <v>457</v>
      </c>
      <c r="H178" s="13">
        <f t="shared" si="199"/>
        <v>0</v>
      </c>
      <c r="I178" s="13">
        <f t="shared" si="200"/>
        <v>457</v>
      </c>
      <c r="J178" s="13"/>
      <c r="K178" s="13"/>
      <c r="L178" s="13">
        <f t="shared" si="189"/>
        <v>457</v>
      </c>
      <c r="M178" s="13">
        <f t="shared" si="190"/>
        <v>0</v>
      </c>
      <c r="N178" s="13">
        <f t="shared" si="191"/>
        <v>457</v>
      </c>
    </row>
    <row r="179" spans="1:14" x14ac:dyDescent="0.2">
      <c r="A179" s="4" t="s">
        <v>12</v>
      </c>
      <c r="B179" s="26">
        <v>959</v>
      </c>
      <c r="C179" s="26"/>
      <c r="D179" s="5">
        <f t="shared" si="188"/>
        <v>959</v>
      </c>
      <c r="E179" s="13"/>
      <c r="F179" s="13"/>
      <c r="G179" s="13">
        <f t="shared" si="198"/>
        <v>959</v>
      </c>
      <c r="H179" s="13">
        <f t="shared" si="199"/>
        <v>0</v>
      </c>
      <c r="I179" s="13">
        <f t="shared" si="200"/>
        <v>959</v>
      </c>
      <c r="J179" s="13"/>
      <c r="K179" s="13"/>
      <c r="L179" s="13">
        <f t="shared" si="189"/>
        <v>959</v>
      </c>
      <c r="M179" s="13">
        <f t="shared" si="190"/>
        <v>0</v>
      </c>
      <c r="N179" s="13">
        <f t="shared" si="191"/>
        <v>959</v>
      </c>
    </row>
    <row r="180" spans="1:14" x14ac:dyDescent="0.2">
      <c r="A180" s="5" t="s">
        <v>28</v>
      </c>
      <c r="B180" s="26">
        <v>635</v>
      </c>
      <c r="C180" s="26"/>
      <c r="D180" s="5">
        <f t="shared" si="188"/>
        <v>635</v>
      </c>
      <c r="E180" s="13"/>
      <c r="F180" s="13"/>
      <c r="G180" s="13">
        <f t="shared" si="198"/>
        <v>635</v>
      </c>
      <c r="H180" s="13">
        <f t="shared" si="199"/>
        <v>0</v>
      </c>
      <c r="I180" s="13">
        <f t="shared" si="200"/>
        <v>635</v>
      </c>
      <c r="J180" s="13"/>
      <c r="K180" s="13"/>
      <c r="L180" s="13">
        <f t="shared" si="189"/>
        <v>635</v>
      </c>
      <c r="M180" s="13">
        <f t="shared" si="190"/>
        <v>0</v>
      </c>
      <c r="N180" s="13">
        <f t="shared" si="191"/>
        <v>635</v>
      </c>
    </row>
    <row r="181" spans="1:14" x14ac:dyDescent="0.2">
      <c r="A181" s="5" t="s">
        <v>96</v>
      </c>
      <c r="B181" s="26">
        <v>2000</v>
      </c>
      <c r="C181" s="26"/>
      <c r="D181" s="5">
        <f t="shared" si="188"/>
        <v>2000</v>
      </c>
      <c r="E181" s="13"/>
      <c r="F181" s="13"/>
      <c r="G181" s="13">
        <f t="shared" si="198"/>
        <v>2000</v>
      </c>
      <c r="H181" s="13">
        <f t="shared" si="199"/>
        <v>0</v>
      </c>
      <c r="I181" s="13">
        <f t="shared" si="200"/>
        <v>2000</v>
      </c>
      <c r="J181" s="13"/>
      <c r="K181" s="13"/>
      <c r="L181" s="13">
        <f t="shared" si="189"/>
        <v>2000</v>
      </c>
      <c r="M181" s="13">
        <f t="shared" si="190"/>
        <v>0</v>
      </c>
      <c r="N181" s="13">
        <f t="shared" si="191"/>
        <v>2000</v>
      </c>
    </row>
    <row r="182" spans="1:14" x14ac:dyDescent="0.2">
      <c r="A182" s="5" t="s">
        <v>138</v>
      </c>
      <c r="B182" s="26">
        <v>0</v>
      </c>
      <c r="C182" s="26"/>
      <c r="D182" s="5">
        <v>0</v>
      </c>
      <c r="E182" s="13">
        <v>164</v>
      </c>
      <c r="F182" s="13"/>
      <c r="G182" s="13">
        <f t="shared" ref="G182" si="201">+B182+E182</f>
        <v>164</v>
      </c>
      <c r="H182" s="13">
        <f t="shared" ref="H182" si="202">+C182+F182</f>
        <v>0</v>
      </c>
      <c r="I182" s="13">
        <f t="shared" ref="I182" si="203">+G182+H182</f>
        <v>164</v>
      </c>
      <c r="J182" s="13"/>
      <c r="K182" s="13"/>
      <c r="L182" s="13">
        <f t="shared" si="189"/>
        <v>164</v>
      </c>
      <c r="M182" s="13">
        <f t="shared" si="190"/>
        <v>0</v>
      </c>
      <c r="N182" s="13">
        <f t="shared" si="191"/>
        <v>164</v>
      </c>
    </row>
    <row r="183" spans="1:14" x14ac:dyDescent="0.2">
      <c r="A183" s="5" t="s">
        <v>144</v>
      </c>
      <c r="B183" s="26"/>
      <c r="C183" s="26"/>
      <c r="D183" s="5"/>
      <c r="E183" s="26"/>
      <c r="F183" s="26"/>
      <c r="G183" s="26"/>
      <c r="H183" s="26"/>
      <c r="I183" s="26"/>
      <c r="J183" s="26">
        <v>73</v>
      </c>
      <c r="K183" s="26"/>
      <c r="L183" s="26">
        <v>73</v>
      </c>
      <c r="M183" s="26">
        <f t="shared" si="190"/>
        <v>0</v>
      </c>
      <c r="N183" s="26">
        <f t="shared" si="191"/>
        <v>73</v>
      </c>
    </row>
    <row r="184" spans="1:14" x14ac:dyDescent="0.2">
      <c r="A184" s="5" t="s">
        <v>145</v>
      </c>
      <c r="B184" s="26"/>
      <c r="C184" s="26"/>
      <c r="D184" s="5"/>
      <c r="E184" s="26"/>
      <c r="F184" s="26"/>
      <c r="G184" s="26"/>
      <c r="H184" s="26"/>
      <c r="I184" s="26"/>
      <c r="J184" s="26">
        <v>1208</v>
      </c>
      <c r="K184" s="26"/>
      <c r="L184" s="26">
        <v>1208</v>
      </c>
      <c r="M184" s="26">
        <f t="shared" si="190"/>
        <v>0</v>
      </c>
      <c r="N184" s="26">
        <f t="shared" si="191"/>
        <v>1208</v>
      </c>
    </row>
    <row r="185" spans="1:14" x14ac:dyDescent="0.2">
      <c r="A185" s="5" t="s">
        <v>29</v>
      </c>
      <c r="B185" s="26">
        <v>1046</v>
      </c>
      <c r="C185" s="26"/>
      <c r="D185" s="5">
        <f t="shared" si="188"/>
        <v>1046</v>
      </c>
      <c r="E185" s="13"/>
      <c r="F185" s="13"/>
      <c r="G185" s="13">
        <f t="shared" si="198"/>
        <v>1046</v>
      </c>
      <c r="H185" s="13">
        <f t="shared" si="199"/>
        <v>0</v>
      </c>
      <c r="I185" s="13">
        <f t="shared" si="200"/>
        <v>1046</v>
      </c>
      <c r="J185" s="13"/>
      <c r="K185" s="13"/>
      <c r="L185" s="13">
        <f t="shared" si="189"/>
        <v>1046</v>
      </c>
      <c r="M185" s="13">
        <f t="shared" si="190"/>
        <v>0</v>
      </c>
      <c r="N185" s="13">
        <f t="shared" si="191"/>
        <v>1046</v>
      </c>
    </row>
    <row r="186" spans="1:14" x14ac:dyDescent="0.2">
      <c r="A186" s="5" t="s">
        <v>17</v>
      </c>
      <c r="B186" s="26">
        <v>508</v>
      </c>
      <c r="C186" s="26"/>
      <c r="D186" s="5">
        <f t="shared" si="188"/>
        <v>508</v>
      </c>
      <c r="E186" s="13"/>
      <c r="F186" s="13"/>
      <c r="G186" s="13">
        <f t="shared" si="198"/>
        <v>508</v>
      </c>
      <c r="H186" s="13">
        <f t="shared" si="199"/>
        <v>0</v>
      </c>
      <c r="I186" s="13">
        <f t="shared" si="200"/>
        <v>508</v>
      </c>
      <c r="J186" s="13"/>
      <c r="K186" s="13"/>
      <c r="L186" s="13">
        <f t="shared" si="189"/>
        <v>508</v>
      </c>
      <c r="M186" s="13">
        <f t="shared" si="190"/>
        <v>0</v>
      </c>
      <c r="N186" s="13">
        <f t="shared" si="191"/>
        <v>508</v>
      </c>
    </row>
    <row r="187" spans="1:14" x14ac:dyDescent="0.2">
      <c r="A187" s="5" t="s">
        <v>13</v>
      </c>
      <c r="B187" s="26">
        <v>1013</v>
      </c>
      <c r="C187" s="26">
        <v>636</v>
      </c>
      <c r="D187" s="5">
        <f t="shared" si="188"/>
        <v>1649</v>
      </c>
      <c r="E187" s="13"/>
      <c r="F187" s="13"/>
      <c r="G187" s="13">
        <f t="shared" si="198"/>
        <v>1013</v>
      </c>
      <c r="H187" s="13">
        <f t="shared" si="199"/>
        <v>636</v>
      </c>
      <c r="I187" s="13">
        <f t="shared" si="200"/>
        <v>1649</v>
      </c>
      <c r="J187" s="13"/>
      <c r="K187" s="13"/>
      <c r="L187" s="13">
        <f t="shared" si="189"/>
        <v>1013</v>
      </c>
      <c r="M187" s="13">
        <f t="shared" si="190"/>
        <v>636</v>
      </c>
      <c r="N187" s="13">
        <f t="shared" si="191"/>
        <v>1649</v>
      </c>
    </row>
    <row r="188" spans="1:14" x14ac:dyDescent="0.2">
      <c r="A188" s="5" t="s">
        <v>14</v>
      </c>
      <c r="B188" s="26">
        <v>4200</v>
      </c>
      <c r="C188" s="26"/>
      <c r="D188" s="5">
        <f t="shared" si="188"/>
        <v>4200</v>
      </c>
      <c r="E188" s="13"/>
      <c r="F188" s="13"/>
      <c r="G188" s="13">
        <f t="shared" si="198"/>
        <v>4200</v>
      </c>
      <c r="H188" s="13">
        <f t="shared" si="199"/>
        <v>0</v>
      </c>
      <c r="I188" s="13">
        <f t="shared" si="200"/>
        <v>4200</v>
      </c>
      <c r="J188" s="13"/>
      <c r="K188" s="13"/>
      <c r="L188" s="13">
        <f t="shared" si="189"/>
        <v>4200</v>
      </c>
      <c r="M188" s="13">
        <f t="shared" si="190"/>
        <v>0</v>
      </c>
      <c r="N188" s="13">
        <f t="shared" si="191"/>
        <v>4200</v>
      </c>
    </row>
    <row r="189" spans="1:14" x14ac:dyDescent="0.2">
      <c r="A189" s="5" t="s">
        <v>139</v>
      </c>
      <c r="B189" s="26"/>
      <c r="C189" s="26"/>
      <c r="D189" s="5">
        <v>0</v>
      </c>
      <c r="E189" s="13">
        <v>570</v>
      </c>
      <c r="F189" s="13"/>
      <c r="G189" s="13">
        <f t="shared" ref="G189" si="204">+B189+E189</f>
        <v>570</v>
      </c>
      <c r="H189" s="13">
        <f t="shared" ref="H189:H191" si="205">+C189+F189</f>
        <v>0</v>
      </c>
      <c r="I189" s="13">
        <f t="shared" ref="I189:I191" si="206">+G189+H189</f>
        <v>570</v>
      </c>
      <c r="J189" s="13">
        <v>1970</v>
      </c>
      <c r="K189" s="13"/>
      <c r="L189" s="13">
        <f t="shared" si="189"/>
        <v>2540</v>
      </c>
      <c r="M189" s="13">
        <f t="shared" si="190"/>
        <v>0</v>
      </c>
      <c r="N189" s="13">
        <f t="shared" si="191"/>
        <v>2540</v>
      </c>
    </row>
    <row r="190" spans="1:14" x14ac:dyDescent="0.2">
      <c r="A190" s="5" t="s">
        <v>146</v>
      </c>
      <c r="B190" s="26"/>
      <c r="C190" s="26"/>
      <c r="D190" s="5">
        <v>0</v>
      </c>
      <c r="E190" s="26"/>
      <c r="F190" s="26"/>
      <c r="G190" s="26">
        <v>0</v>
      </c>
      <c r="H190" s="26">
        <f t="shared" si="205"/>
        <v>0</v>
      </c>
      <c r="I190" s="26">
        <f t="shared" si="206"/>
        <v>0</v>
      </c>
      <c r="J190" s="26">
        <v>351</v>
      </c>
      <c r="K190" s="26"/>
      <c r="L190" s="26">
        <f t="shared" si="189"/>
        <v>351</v>
      </c>
      <c r="M190" s="26">
        <f t="shared" si="190"/>
        <v>0</v>
      </c>
      <c r="N190" s="26">
        <f t="shared" si="191"/>
        <v>351</v>
      </c>
    </row>
    <row r="191" spans="1:14" x14ac:dyDescent="0.2">
      <c r="A191" s="5" t="s">
        <v>147</v>
      </c>
      <c r="B191" s="26"/>
      <c r="C191" s="26"/>
      <c r="D191" s="5">
        <v>0</v>
      </c>
      <c r="E191" s="26"/>
      <c r="F191" s="26"/>
      <c r="G191" s="26">
        <v>0</v>
      </c>
      <c r="H191" s="26">
        <f t="shared" si="205"/>
        <v>0</v>
      </c>
      <c r="I191" s="26">
        <f t="shared" si="206"/>
        <v>0</v>
      </c>
      <c r="J191" s="26">
        <v>253</v>
      </c>
      <c r="K191" s="26"/>
      <c r="L191" s="26">
        <f t="shared" si="189"/>
        <v>253</v>
      </c>
      <c r="M191" s="26">
        <f t="shared" si="190"/>
        <v>0</v>
      </c>
      <c r="N191" s="26">
        <f t="shared" si="191"/>
        <v>253</v>
      </c>
    </row>
    <row r="192" spans="1:14" x14ac:dyDescent="0.2">
      <c r="A192" s="5"/>
      <c r="B192" s="13"/>
      <c r="C192" s="13"/>
      <c r="D192" s="19"/>
      <c r="E192" s="13"/>
      <c r="F192" s="13"/>
      <c r="G192" s="13"/>
      <c r="H192" s="13"/>
      <c r="I192" s="13"/>
      <c r="J192" s="13"/>
      <c r="K192" s="13"/>
      <c r="L192" s="13"/>
      <c r="M192" s="13"/>
      <c r="N192" s="13"/>
    </row>
    <row r="193" spans="1:14" x14ac:dyDescent="0.2">
      <c r="A193" s="2" t="s">
        <v>1</v>
      </c>
      <c r="B193" s="3">
        <f t="shared" ref="B193:N193" si="207">SUM(B6,B160,B171)</f>
        <v>6317500</v>
      </c>
      <c r="C193" s="3">
        <f t="shared" si="207"/>
        <v>771380</v>
      </c>
      <c r="D193" s="3">
        <f t="shared" si="207"/>
        <v>7088880</v>
      </c>
      <c r="E193" s="3">
        <f t="shared" si="207"/>
        <v>26143</v>
      </c>
      <c r="F193" s="3">
        <f t="shared" si="207"/>
        <v>0</v>
      </c>
      <c r="G193" s="3">
        <f t="shared" si="207"/>
        <v>6343643</v>
      </c>
      <c r="H193" s="3">
        <f t="shared" si="207"/>
        <v>771380</v>
      </c>
      <c r="I193" s="3">
        <f t="shared" si="207"/>
        <v>7115023</v>
      </c>
      <c r="J193" s="3">
        <f t="shared" si="207"/>
        <v>78757</v>
      </c>
      <c r="K193" s="3">
        <f t="shared" si="207"/>
        <v>-251</v>
      </c>
      <c r="L193" s="3">
        <f t="shared" si="207"/>
        <v>6422400</v>
      </c>
      <c r="M193" s="3">
        <f t="shared" si="207"/>
        <v>771129</v>
      </c>
      <c r="N193" s="3">
        <f t="shared" si="207"/>
        <v>7193529</v>
      </c>
    </row>
    <row r="194" spans="1:14" x14ac:dyDescent="0.2">
      <c r="D194" s="18">
        <f>SUM(B193:C193)</f>
        <v>7088880</v>
      </c>
    </row>
    <row r="195" spans="1:14" x14ac:dyDescent="0.2">
      <c r="A195" s="1"/>
    </row>
    <row r="196" spans="1:14" x14ac:dyDescent="0.2">
      <c r="A196" s="1"/>
    </row>
    <row r="197" spans="1:14" x14ac:dyDescent="0.2">
      <c r="A197" s="1"/>
    </row>
    <row r="198" spans="1:14" x14ac:dyDescent="0.2">
      <c r="A198" s="1"/>
    </row>
    <row r="199" spans="1:14" x14ac:dyDescent="0.2">
      <c r="A199" s="1"/>
    </row>
    <row r="200" spans="1:14" x14ac:dyDescent="0.2">
      <c r="A200" s="1"/>
    </row>
    <row r="201" spans="1:14" x14ac:dyDescent="0.2">
      <c r="A201" s="1"/>
    </row>
    <row r="202" spans="1:14" x14ac:dyDescent="0.2">
      <c r="A202" s="1"/>
    </row>
    <row r="203" spans="1:14" x14ac:dyDescent="0.2">
      <c r="A203" s="1"/>
    </row>
    <row r="204" spans="1:14" x14ac:dyDescent="0.2">
      <c r="A204" s="1"/>
    </row>
    <row r="205" spans="1:14" x14ac:dyDescent="0.2">
      <c r="A205" s="1"/>
    </row>
    <row r="206" spans="1:14" x14ac:dyDescent="0.2">
      <c r="A206" s="1"/>
    </row>
    <row r="207" spans="1:14" x14ac:dyDescent="0.2">
      <c r="A207" s="1"/>
    </row>
    <row r="208" spans="1:14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</sheetData>
  <mergeCells count="7">
    <mergeCell ref="J4:K4"/>
    <mergeCell ref="L4:N4"/>
    <mergeCell ref="B4:D4"/>
    <mergeCell ref="A2:D2"/>
    <mergeCell ref="A4:A5"/>
    <mergeCell ref="E4:F4"/>
    <mergeCell ref="G4:I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8" fitToHeight="0" orientation="portrait" r:id="rId1"/>
  <headerFooter alignWithMargins="0">
    <oddFooter xml:space="preserve">&amp;C&amp;P&amp;R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8</vt:i4>
      </vt:variant>
    </vt:vector>
  </HeadingPairs>
  <TitlesOfParts>
    <vt:vector size="12" baseType="lpstr">
      <vt:lpstr>Munka</vt:lpstr>
      <vt:lpstr>Munka1  </vt:lpstr>
      <vt:lpstr>Munka2 </vt:lpstr>
      <vt:lpstr>Munka3</vt:lpstr>
      <vt:lpstr>Munka!Nyomtatási_cím</vt:lpstr>
      <vt:lpstr>'Munka1  '!Nyomtatási_cím</vt:lpstr>
      <vt:lpstr>'Munka2 '!Nyomtatási_cím</vt:lpstr>
      <vt:lpstr>Munka3!Nyomtatási_cím</vt:lpstr>
      <vt:lpstr>Munka!Nyomtatási_terület</vt:lpstr>
      <vt:lpstr>'Munka1  '!Nyomtatási_terület</vt:lpstr>
      <vt:lpstr>'Munka2 '!Nyomtatási_terület</vt:lpstr>
      <vt:lpstr>Munka3!Nyomtatási_terület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2025-10-13T09:37:48Z</cp:lastPrinted>
  <dcterms:created xsi:type="dcterms:W3CDTF">1997-01-17T14:02:09Z</dcterms:created>
  <dcterms:modified xsi:type="dcterms:W3CDTF">2025-10-17T09:39:30Z</dcterms:modified>
</cp:coreProperties>
</file>